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27795" windowHeight="1284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H49" i="1" l="1"/>
  <c r="E62" i="1"/>
  <c r="B62" i="1"/>
  <c r="F62" i="1" s="1"/>
  <c r="B61" i="1"/>
  <c r="E61" i="1" s="1"/>
  <c r="E60" i="1"/>
  <c r="B60" i="1"/>
  <c r="F60" i="1" s="1"/>
  <c r="B59" i="1"/>
  <c r="E59" i="1" s="1"/>
  <c r="E58" i="1"/>
  <c r="B58" i="1"/>
  <c r="F58" i="1" s="1"/>
  <c r="B57" i="1"/>
  <c r="E57" i="1" s="1"/>
  <c r="E56" i="1"/>
  <c r="B56" i="1"/>
  <c r="F56" i="1" s="1"/>
  <c r="B55" i="1"/>
  <c r="E55" i="1" s="1"/>
  <c r="E54" i="1"/>
  <c r="B54" i="1"/>
  <c r="F54" i="1" s="1"/>
  <c r="E53" i="1"/>
  <c r="B53" i="1"/>
  <c r="F53" i="1" s="1"/>
  <c r="E52" i="1"/>
  <c r="B52" i="1"/>
  <c r="F52" i="1" s="1"/>
  <c r="K51" i="1"/>
  <c r="J51" i="1"/>
  <c r="L51" i="1" s="1"/>
  <c r="I51" i="1"/>
  <c r="B51" i="1"/>
  <c r="E51" i="1" s="1"/>
  <c r="B50" i="1"/>
  <c r="E50" i="1" s="1"/>
  <c r="E49" i="1"/>
  <c r="B49" i="1"/>
  <c r="F49" i="1" s="1"/>
  <c r="Z48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B48" i="1"/>
  <c r="E48" i="1" s="1"/>
  <c r="E47" i="1"/>
  <c r="B47" i="1"/>
  <c r="F47" i="1" s="1"/>
  <c r="E46" i="1"/>
  <c r="B46" i="1"/>
  <c r="H45" i="1"/>
  <c r="E45" i="1"/>
  <c r="C45" i="1"/>
  <c r="D45" i="1" s="1"/>
  <c r="B45" i="1"/>
  <c r="F45" i="1" s="1"/>
  <c r="I44" i="1"/>
  <c r="H44" i="1"/>
  <c r="E44" i="1"/>
  <c r="C44" i="1"/>
  <c r="D44" i="1" s="1"/>
  <c r="B44" i="1"/>
  <c r="F44" i="1" s="1"/>
  <c r="J43" i="1"/>
  <c r="I43" i="1"/>
  <c r="H43" i="1"/>
  <c r="B43" i="1"/>
  <c r="K42" i="1"/>
  <c r="J42" i="1"/>
  <c r="I42" i="1"/>
  <c r="H42" i="1"/>
  <c r="C42" i="1"/>
  <c r="B42" i="1"/>
  <c r="E42" i="1" s="1"/>
  <c r="F42" i="1" s="1"/>
  <c r="L41" i="1"/>
  <c r="K41" i="1"/>
  <c r="J41" i="1"/>
  <c r="I41" i="1"/>
  <c r="H41" i="1"/>
  <c r="F41" i="1"/>
  <c r="B41" i="1"/>
  <c r="E41" i="1" s="1"/>
  <c r="M40" i="1"/>
  <c r="L40" i="1"/>
  <c r="K40" i="1"/>
  <c r="J40" i="1"/>
  <c r="I40" i="1"/>
  <c r="H40" i="1"/>
  <c r="F40" i="1"/>
  <c r="B40" i="1"/>
  <c r="E40" i="1" s="1"/>
  <c r="N39" i="1"/>
  <c r="M39" i="1"/>
  <c r="L39" i="1"/>
  <c r="K39" i="1"/>
  <c r="J39" i="1"/>
  <c r="I39" i="1"/>
  <c r="H39" i="1"/>
  <c r="E39" i="1"/>
  <c r="B39" i="1"/>
  <c r="F39" i="1" s="1"/>
  <c r="O38" i="1"/>
  <c r="N38" i="1"/>
  <c r="M38" i="1"/>
  <c r="L38" i="1"/>
  <c r="K38" i="1"/>
  <c r="J38" i="1"/>
  <c r="I38" i="1"/>
  <c r="H38" i="1"/>
  <c r="E38" i="1"/>
  <c r="B38" i="1"/>
  <c r="P37" i="1"/>
  <c r="O37" i="1"/>
  <c r="N37" i="1"/>
  <c r="M37" i="1"/>
  <c r="L37" i="1"/>
  <c r="K37" i="1"/>
  <c r="J37" i="1"/>
  <c r="I37" i="1"/>
  <c r="H37" i="1"/>
  <c r="F37" i="1"/>
  <c r="B37" i="1"/>
  <c r="E37" i="1" s="1"/>
  <c r="Q36" i="1"/>
  <c r="P36" i="1"/>
  <c r="O36" i="1"/>
  <c r="N36" i="1"/>
  <c r="M36" i="1"/>
  <c r="L36" i="1"/>
  <c r="K36" i="1"/>
  <c r="J36" i="1"/>
  <c r="I36" i="1"/>
  <c r="H36" i="1"/>
  <c r="F36" i="1"/>
  <c r="B36" i="1"/>
  <c r="E36" i="1" s="1"/>
  <c r="R35" i="1"/>
  <c r="Q35" i="1"/>
  <c r="P35" i="1"/>
  <c r="O35" i="1"/>
  <c r="N35" i="1"/>
  <c r="M35" i="1"/>
  <c r="L35" i="1"/>
  <c r="K35" i="1"/>
  <c r="J35" i="1"/>
  <c r="I35" i="1"/>
  <c r="H35" i="1"/>
  <c r="E35" i="1"/>
  <c r="B35" i="1"/>
  <c r="F35" i="1" s="1"/>
  <c r="S34" i="1"/>
  <c r="R34" i="1"/>
  <c r="Q34" i="1"/>
  <c r="P34" i="1"/>
  <c r="O34" i="1"/>
  <c r="N34" i="1"/>
  <c r="M34" i="1"/>
  <c r="L34" i="1"/>
  <c r="K34" i="1"/>
  <c r="J34" i="1"/>
  <c r="I34" i="1"/>
  <c r="H34" i="1"/>
  <c r="E34" i="1"/>
  <c r="B34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F33" i="1"/>
  <c r="B33" i="1"/>
  <c r="E33" i="1" s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F32" i="1"/>
  <c r="B32" i="1"/>
  <c r="E32" i="1" s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E31" i="1"/>
  <c r="B31" i="1"/>
  <c r="F31" i="1" s="1"/>
  <c r="X30" i="1"/>
  <c r="X49" i="1" s="1"/>
  <c r="W30" i="1"/>
  <c r="V30" i="1"/>
  <c r="U30" i="1"/>
  <c r="T30" i="1"/>
  <c r="T34" i="1" s="1"/>
  <c r="T49" i="1" s="1"/>
  <c r="S30" i="1"/>
  <c r="R30" i="1"/>
  <c r="Q30" i="1"/>
  <c r="P30" i="1"/>
  <c r="P38" i="1" s="1"/>
  <c r="P49" i="1" s="1"/>
  <c r="O30" i="1"/>
  <c r="N30" i="1"/>
  <c r="M30" i="1"/>
  <c r="L30" i="1"/>
  <c r="K30" i="1"/>
  <c r="J30" i="1"/>
  <c r="J44" i="1" s="1"/>
  <c r="J49" i="1" s="1"/>
  <c r="I30" i="1"/>
  <c r="H30" i="1"/>
  <c r="H46" i="1" s="1"/>
  <c r="E30" i="1"/>
  <c r="B30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F29" i="1"/>
  <c r="B29" i="1"/>
  <c r="E29" i="1" s="1"/>
  <c r="Y28" i="1"/>
  <c r="Y29" i="1" s="1"/>
  <c r="Y49" i="1" s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F28" i="1"/>
  <c r="B28" i="1"/>
  <c r="E28" i="1" s="1"/>
  <c r="Z27" i="1"/>
  <c r="Z28" i="1" s="1"/>
  <c r="Z49" i="1" s="1"/>
  <c r="Y27" i="1"/>
  <c r="X27" i="1"/>
  <c r="W27" i="1"/>
  <c r="V27" i="1"/>
  <c r="V32" i="1" s="1"/>
  <c r="V49" i="1" s="1"/>
  <c r="U27" i="1"/>
  <c r="U33" i="1" s="1"/>
  <c r="U49" i="1" s="1"/>
  <c r="T27" i="1"/>
  <c r="S27" i="1"/>
  <c r="R27" i="1"/>
  <c r="R36" i="1" s="1"/>
  <c r="R49" i="1" s="1"/>
  <c r="Q27" i="1"/>
  <c r="Q37" i="1" s="1"/>
  <c r="Q49" i="1" s="1"/>
  <c r="P27" i="1"/>
  <c r="O27" i="1"/>
  <c r="N27" i="1"/>
  <c r="N40" i="1" s="1"/>
  <c r="N49" i="1" s="1"/>
  <c r="M27" i="1"/>
  <c r="M41" i="1" s="1"/>
  <c r="M49" i="1" s="1"/>
  <c r="L27" i="1"/>
  <c r="L42" i="1" s="1"/>
  <c r="L49" i="1" s="1"/>
  <c r="K27" i="1"/>
  <c r="K43" i="1" s="1"/>
  <c r="K49" i="1" s="1"/>
  <c r="J27" i="1"/>
  <c r="I27" i="1"/>
  <c r="H27" i="1"/>
  <c r="B27" i="1"/>
  <c r="E27" i="1" s="1"/>
  <c r="E26" i="1"/>
  <c r="B26" i="1"/>
  <c r="F26" i="1" s="1"/>
  <c r="H53" i="1" l="1"/>
  <c r="E43" i="1"/>
  <c r="C43" i="1"/>
  <c r="D43" i="1" s="1"/>
  <c r="F43" i="1"/>
  <c r="F27" i="1"/>
  <c r="I45" i="1"/>
  <c r="I49" i="1" s="1"/>
  <c r="O39" i="1"/>
  <c r="O49" i="1" s="1"/>
  <c r="S35" i="1"/>
  <c r="S49" i="1" s="1"/>
  <c r="W31" i="1"/>
  <c r="W49" i="1" s="1"/>
  <c r="F30" i="1"/>
  <c r="F34" i="1"/>
  <c r="F38" i="1"/>
  <c r="F46" i="1"/>
  <c r="C46" i="1"/>
  <c r="F48" i="1"/>
  <c r="F50" i="1"/>
  <c r="F51" i="1"/>
  <c r="F55" i="1"/>
  <c r="F57" i="1"/>
  <c r="F59" i="1"/>
  <c r="F61" i="1"/>
  <c r="AA49" i="1" l="1"/>
  <c r="K53" i="1"/>
  <c r="I53" i="1"/>
  <c r="L53" i="1" s="1"/>
  <c r="J53" i="1"/>
  <c r="AA50" i="1"/>
  <c r="H52" i="1"/>
  <c r="K52" i="1" l="1"/>
  <c r="I52" i="1"/>
  <c r="J52" i="1"/>
  <c r="L52" i="1" l="1"/>
</calcChain>
</file>

<file path=xl/sharedStrings.xml><?xml version="1.0" encoding="utf-8"?>
<sst xmlns="http://schemas.openxmlformats.org/spreadsheetml/2006/main" count="56" uniqueCount="51">
  <si>
    <t>Variable</t>
  </si>
  <si>
    <t>Coefficient</t>
  </si>
  <si>
    <t>Std. Error</t>
  </si>
  <si>
    <t>t-Statistic</t>
  </si>
  <si>
    <t xml:space="preserve">Prob.  </t>
  </si>
  <si>
    <t>Y(-1)</t>
  </si>
  <si>
    <t>0.0010</t>
  </si>
  <si>
    <t>C</t>
  </si>
  <si>
    <t>2.272003</t>
  </si>
  <si>
    <t>2.674151</t>
  </si>
  <si>
    <t>0.0160</t>
  </si>
  <si>
    <t>R-squared</t>
  </si>
  <si>
    <t>0.480452</t>
  </si>
  <si>
    <t xml:space="preserve">    Mean dependent var</t>
  </si>
  <si>
    <t>-0.157895</t>
  </si>
  <si>
    <t>Adjusted R-squared</t>
  </si>
  <si>
    <t>0.449891</t>
  </si>
  <si>
    <t xml:space="preserve">    S.D. dependent var</t>
  </si>
  <si>
    <t>9.639405</t>
  </si>
  <si>
    <t>S.E. of regression</t>
  </si>
  <si>
    <t xml:space="preserve">    Akaike info criterion</t>
  </si>
  <si>
    <t>6.871258</t>
  </si>
  <si>
    <t>Sum squared resid</t>
  </si>
  <si>
    <t>868.9573</t>
  </si>
  <si>
    <t xml:space="preserve">    Schwarz criterion</t>
  </si>
  <si>
    <t>6.970673</t>
  </si>
  <si>
    <t>Log likelihood</t>
  </si>
  <si>
    <t>-63.27696</t>
  </si>
  <si>
    <t xml:space="preserve">    Hannan-Quinn criter.</t>
  </si>
  <si>
    <t>6.888083</t>
  </si>
  <si>
    <t>F-statistic</t>
  </si>
  <si>
    <t>15.72076</t>
  </si>
  <si>
    <t xml:space="preserve">    Durbin-Watson stat</t>
  </si>
  <si>
    <t>1.977052</t>
  </si>
  <si>
    <t>Prob(F-statistic)</t>
  </si>
  <si>
    <t>0.001000</t>
  </si>
  <si>
    <t>y</t>
  </si>
  <si>
    <t>resid</t>
  </si>
  <si>
    <t>f0</t>
  </si>
  <si>
    <t>k(x)</t>
  </si>
  <si>
    <t>j</t>
  </si>
  <si>
    <t>j/l+1</t>
  </si>
  <si>
    <t>Bartlet</t>
  </si>
  <si>
    <t>Pazen</t>
  </si>
  <si>
    <t>qs</t>
  </si>
  <si>
    <t>gamma(0)</t>
  </si>
  <si>
    <t>gamma(1)</t>
  </si>
  <si>
    <t>gamma(2)</t>
  </si>
  <si>
    <t>gamma(3)</t>
  </si>
  <si>
    <t>p-stat</t>
  </si>
  <si>
    <t>Resid var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</si>
</sst>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0" xfId="0"/>
    <xf numFmtId="0" fontId="0" fillId="2" borderId="0" xfId="0" applyFill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0" xfId="0" applyFill="1" applyBorder="1"/>
    <xf numFmtId="0" fontId="0" fillId="2" borderId="0" xfId="0" applyFill="1"/>
    <xf numFmtId="0" fontId="0" fillId="2" borderId="3" xfId="0" applyFill="1" applyBorder="1"/>
    <xf numFmtId="0" fontId="0" fillId="3" borderId="0" xfId="0" applyFill="1"/>
    <xf numFmtId="0" fontId="0" fillId="0" borderId="0" xfId="0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"/>
  <sheetViews>
    <sheetView tabSelected="1" workbookViewId="0">
      <selection activeCell="H51" sqref="H51"/>
    </sheetView>
  </sheetViews>
  <sheetFormatPr defaultRowHeight="15" x14ac:dyDescent="0.25"/>
  <cols>
    <col min="1" max="4" width="9.140625" style="4"/>
    <col min="5" max="5" width="17.5703125" style="4" customWidth="1"/>
    <col min="6" max="6" width="9.140625" style="4"/>
    <col min="7" max="7" width="21.7109375" style="4" bestFit="1" customWidth="1"/>
    <col min="8" max="11" width="9.140625" style="4"/>
    <col min="12" max="12" width="10" style="4" customWidth="1"/>
    <col min="13" max="16384" width="9.140625" style="4"/>
  </cols>
  <sheetData>
    <row r="1" spans="1:9" x14ac:dyDescent="0.25">
      <c r="A1" s="12" t="s">
        <v>36</v>
      </c>
      <c r="B1" s="8" t="s">
        <v>37</v>
      </c>
      <c r="E1" s="13" t="s">
        <v>0</v>
      </c>
      <c r="F1" s="2" t="s">
        <v>1</v>
      </c>
      <c r="G1" s="2" t="s">
        <v>2</v>
      </c>
      <c r="H1" s="2" t="s">
        <v>3</v>
      </c>
      <c r="I1" s="14" t="s">
        <v>4</v>
      </c>
    </row>
    <row r="2" spans="1:9" x14ac:dyDescent="0.25">
      <c r="A2" s="4">
        <v>5</v>
      </c>
      <c r="E2" s="15"/>
      <c r="F2" s="3"/>
      <c r="G2" s="3"/>
      <c r="H2" s="3"/>
      <c r="I2" s="1"/>
    </row>
    <row r="3" spans="1:9" x14ac:dyDescent="0.25">
      <c r="A3" s="4">
        <v>6</v>
      </c>
      <c r="B3" s="4">
        <v>-0.221667</v>
      </c>
      <c r="E3" s="15" t="s">
        <v>5</v>
      </c>
      <c r="F3" s="3">
        <v>-0.97080200000000005</v>
      </c>
      <c r="G3" s="3">
        <v>0.24484700000000001</v>
      </c>
      <c r="H3" s="3">
        <v>-3.9649420000000002</v>
      </c>
      <c r="I3" s="1" t="s">
        <v>6</v>
      </c>
    </row>
    <row r="4" spans="1:9" x14ac:dyDescent="0.25">
      <c r="A4" s="4">
        <v>7</v>
      </c>
      <c r="B4" s="4">
        <v>0.74913600000000002</v>
      </c>
      <c r="E4" s="15" t="s">
        <v>7</v>
      </c>
      <c r="F4" s="3">
        <v>6.0756790000000001</v>
      </c>
      <c r="G4" s="3" t="s">
        <v>8</v>
      </c>
      <c r="H4" s="3" t="s">
        <v>9</v>
      </c>
      <c r="I4" s="1" t="s">
        <v>10</v>
      </c>
    </row>
    <row r="5" spans="1:9" x14ac:dyDescent="0.25">
      <c r="A5" s="4">
        <v>1</v>
      </c>
      <c r="B5" s="4">
        <v>-5.280062</v>
      </c>
      <c r="E5" s="15"/>
      <c r="F5" s="3"/>
      <c r="G5" s="3"/>
      <c r="H5" s="3"/>
      <c r="I5" s="1"/>
    </row>
    <row r="6" spans="1:9" x14ac:dyDescent="0.25">
      <c r="A6" s="4">
        <v>2</v>
      </c>
      <c r="B6" s="4">
        <v>-4.1048770000000001</v>
      </c>
      <c r="E6" s="15" t="s">
        <v>11</v>
      </c>
      <c r="F6" s="3" t="s">
        <v>12</v>
      </c>
      <c r="G6" s="3" t="s">
        <v>13</v>
      </c>
      <c r="H6" s="3"/>
      <c r="I6" s="1" t="s">
        <v>14</v>
      </c>
    </row>
    <row r="7" spans="1:9" x14ac:dyDescent="0.25">
      <c r="A7" s="4">
        <v>3</v>
      </c>
      <c r="B7" s="4">
        <v>-3.134074</v>
      </c>
      <c r="E7" s="15" t="s">
        <v>15</v>
      </c>
      <c r="F7" s="3" t="s">
        <v>16</v>
      </c>
      <c r="G7" s="3" t="s">
        <v>17</v>
      </c>
      <c r="H7" s="3"/>
      <c r="I7" s="1" t="s">
        <v>18</v>
      </c>
    </row>
    <row r="8" spans="1:9" x14ac:dyDescent="0.25">
      <c r="A8" s="4">
        <v>5</v>
      </c>
      <c r="B8" s="4">
        <v>-1.1632720000000001</v>
      </c>
      <c r="E8" s="15" t="s">
        <v>19</v>
      </c>
      <c r="F8" s="3">
        <v>7.1494850000000003</v>
      </c>
      <c r="G8" s="3" t="s">
        <v>20</v>
      </c>
      <c r="H8" s="3"/>
      <c r="I8" s="1" t="s">
        <v>21</v>
      </c>
    </row>
    <row r="9" spans="1:9" x14ac:dyDescent="0.25">
      <c r="A9" s="4">
        <v>8</v>
      </c>
      <c r="B9" s="4">
        <v>1.7783329999999999</v>
      </c>
      <c r="E9" s="15" t="s">
        <v>22</v>
      </c>
      <c r="F9" s="3" t="s">
        <v>23</v>
      </c>
      <c r="G9" s="3" t="s">
        <v>24</v>
      </c>
      <c r="H9" s="3"/>
      <c r="I9" s="1" t="s">
        <v>25</v>
      </c>
    </row>
    <row r="10" spans="1:9" x14ac:dyDescent="0.25">
      <c r="A10" s="4">
        <v>2</v>
      </c>
      <c r="B10" s="4">
        <v>-4.309259</v>
      </c>
      <c r="E10" s="15" t="s">
        <v>26</v>
      </c>
      <c r="F10" s="3" t="s">
        <v>27</v>
      </c>
      <c r="G10" s="3" t="s">
        <v>28</v>
      </c>
      <c r="H10" s="3"/>
      <c r="I10" s="1" t="s">
        <v>29</v>
      </c>
    </row>
    <row r="11" spans="1:9" x14ac:dyDescent="0.25">
      <c r="A11" s="4">
        <v>9</v>
      </c>
      <c r="B11" s="4">
        <v>2.865926</v>
      </c>
      <c r="E11" s="15" t="s">
        <v>30</v>
      </c>
      <c r="F11" s="3" t="s">
        <v>31</v>
      </c>
      <c r="G11" s="3" t="s">
        <v>32</v>
      </c>
      <c r="H11" s="3"/>
      <c r="I11" s="1" t="s">
        <v>33</v>
      </c>
    </row>
    <row r="12" spans="1:9" x14ac:dyDescent="0.25">
      <c r="A12" s="4">
        <v>6</v>
      </c>
      <c r="B12" s="4">
        <v>-0.33845700000000001</v>
      </c>
      <c r="E12" s="16" t="s">
        <v>34</v>
      </c>
      <c r="F12" s="17" t="s">
        <v>35</v>
      </c>
      <c r="G12" s="17"/>
      <c r="H12" s="17"/>
      <c r="I12" s="18"/>
    </row>
    <row r="13" spans="1:9" x14ac:dyDescent="0.25">
      <c r="A13" s="4">
        <v>3</v>
      </c>
      <c r="B13" s="4">
        <v>-3.250864</v>
      </c>
    </row>
    <row r="14" spans="1:9" x14ac:dyDescent="0.25">
      <c r="A14" s="4">
        <v>4</v>
      </c>
      <c r="B14" s="4">
        <v>-2.1632720000000001</v>
      </c>
    </row>
    <row r="15" spans="1:9" x14ac:dyDescent="0.25">
      <c r="A15" s="4">
        <v>1</v>
      </c>
      <c r="B15" s="4">
        <v>-5.192469</v>
      </c>
    </row>
    <row r="16" spans="1:9" x14ac:dyDescent="0.25">
      <c r="A16" s="4">
        <v>7</v>
      </c>
      <c r="B16" s="4">
        <v>0.895123</v>
      </c>
    </row>
    <row r="17" spans="1:26" x14ac:dyDescent="0.25">
      <c r="A17" s="4">
        <v>8</v>
      </c>
      <c r="B17" s="4">
        <v>1.719938</v>
      </c>
    </row>
    <row r="18" spans="1:26" x14ac:dyDescent="0.25">
      <c r="A18" s="4">
        <v>7</v>
      </c>
      <c r="B18" s="4">
        <v>0.69074100000000005</v>
      </c>
    </row>
    <row r="19" spans="1:26" x14ac:dyDescent="0.25">
      <c r="A19" s="4">
        <v>33</v>
      </c>
      <c r="B19" s="4">
        <v>26.719940000000001</v>
      </c>
    </row>
    <row r="20" spans="1:26" x14ac:dyDescent="0.25">
      <c r="A20" s="4">
        <v>5</v>
      </c>
      <c r="B20" s="4">
        <v>-2.0391979999999998</v>
      </c>
    </row>
    <row r="21" spans="1:26" x14ac:dyDescent="0.25">
      <c r="A21" s="4">
        <v>2</v>
      </c>
      <c r="B21" s="4">
        <v>-4.2216670000000001</v>
      </c>
    </row>
    <row r="23" spans="1:26" x14ac:dyDescent="0.25">
      <c r="A23" s="5" t="s">
        <v>38</v>
      </c>
      <c r="B23" s="5"/>
      <c r="C23" s="5"/>
      <c r="D23" s="5"/>
      <c r="E23" s="5"/>
      <c r="F23" s="5"/>
      <c r="G23" s="5"/>
      <c r="H23" s="5"/>
      <c r="I23" s="5"/>
      <c r="J23" s="5"/>
      <c r="K23" s="5"/>
    </row>
    <row r="24" spans="1:26" x14ac:dyDescent="0.25">
      <c r="A24" s="6" t="s">
        <v>39</v>
      </c>
      <c r="B24" s="6"/>
      <c r="C24" s="6"/>
      <c r="D24" s="6"/>
      <c r="E24" s="6"/>
      <c r="F24" s="6"/>
    </row>
    <row r="25" spans="1:26" x14ac:dyDescent="0.25">
      <c r="A25" s="7" t="s">
        <v>40</v>
      </c>
      <c r="B25" s="7" t="s">
        <v>41</v>
      </c>
      <c r="C25" s="7" t="s">
        <v>42</v>
      </c>
      <c r="D25" s="7" t="s">
        <v>43</v>
      </c>
      <c r="E25" s="6" t="s">
        <v>44</v>
      </c>
      <c r="F25" s="6"/>
      <c r="G25" s="8" t="s">
        <v>37</v>
      </c>
      <c r="H25" s="8" t="s">
        <v>45</v>
      </c>
      <c r="I25" s="8" t="s">
        <v>46</v>
      </c>
      <c r="J25" s="8" t="s">
        <v>47</v>
      </c>
      <c r="K25" s="8" t="s">
        <v>48</v>
      </c>
    </row>
    <row r="26" spans="1:26" x14ac:dyDescent="0.25">
      <c r="A26" s="7">
        <v>-18</v>
      </c>
      <c r="B26" s="7">
        <f>A26/2</f>
        <v>-9</v>
      </c>
      <c r="C26" s="7"/>
      <c r="D26" s="7"/>
      <c r="E26" s="7">
        <f>(6*PI()*B26)/5</f>
        <v>-33.929200658769766</v>
      </c>
      <c r="F26" s="7">
        <f>(25/(12*PI()*PI()*B26*B26))*((SIN(E26)/E26)-COS(E26))</f>
        <v>2.1534422592722809E-3</v>
      </c>
    </row>
    <row r="27" spans="1:26" x14ac:dyDescent="0.25">
      <c r="A27" s="7">
        <v>-17</v>
      </c>
      <c r="B27" s="7">
        <f t="shared" ref="B27:B62" si="0">A27/2</f>
        <v>-8.5</v>
      </c>
      <c r="C27" s="7"/>
      <c r="D27" s="7"/>
      <c r="E27" s="7">
        <f t="shared" ref="E27:E62" si="1">(6*PI()*B27)/5</f>
        <v>-32.044245066615886</v>
      </c>
      <c r="F27" s="7">
        <f t="shared" ref="F27:F62" si="2">(25/(12*PI()*PI()*B27*B27))*((SIN(E27)/E27)-COS(E27))</f>
        <v>-2.31003553541651E-3</v>
      </c>
      <c r="G27" s="4">
        <v>-0.221667</v>
      </c>
      <c r="H27" s="4">
        <f>G27*G27</f>
        <v>4.9136258889000001E-2</v>
      </c>
      <c r="I27" s="4">
        <f>G27*G28</f>
        <v>-0.166058729712</v>
      </c>
      <c r="J27" s="4">
        <f>G27*G29</f>
        <v>1.170415503354</v>
      </c>
      <c r="K27" s="4">
        <f>G27*G30</f>
        <v>0.90991576995900003</v>
      </c>
      <c r="L27" s="4">
        <f>G27*G31</f>
        <v>0.69472078135799997</v>
      </c>
      <c r="M27" s="4">
        <f>G27*G32</f>
        <v>0.257859014424</v>
      </c>
      <c r="N27" s="4">
        <f>G27*G33</f>
        <v>-0.39419774111099998</v>
      </c>
      <c r="O27" s="4">
        <f>G27*G34</f>
        <v>0.95522051475299996</v>
      </c>
      <c r="P27" s="4">
        <f>G27*G35</f>
        <v>-0.63528121864200005</v>
      </c>
      <c r="Q27" s="4">
        <f>G27*G36</f>
        <v>7.5024747819000009E-2</v>
      </c>
      <c r="R27" s="4">
        <f>G27*G37</f>
        <v>0.72060927028800004</v>
      </c>
      <c r="S27" s="4">
        <f>G27*G38</f>
        <v>0.479526014424</v>
      </c>
      <c r="T27" s="4">
        <f>G27*G39</f>
        <v>1.1509990258230001</v>
      </c>
      <c r="U27" s="4">
        <f>G27*G40</f>
        <v>-0.19841923004100001</v>
      </c>
      <c r="V27" s="4">
        <f>G27*G41</f>
        <v>-0.381253496646</v>
      </c>
      <c r="W27" s="4">
        <f>G27*G42</f>
        <v>-0.15311448524700003</v>
      </c>
      <c r="X27" s="4">
        <f>G27*G43</f>
        <v>-5.9229289399800003</v>
      </c>
      <c r="Y27" s="4">
        <f>G27*G44</f>
        <v>0.45202290306599996</v>
      </c>
      <c r="Z27" s="4">
        <f>G27*G45</f>
        <v>0.93580425888899998</v>
      </c>
    </row>
    <row r="28" spans="1:26" x14ac:dyDescent="0.25">
      <c r="A28" s="7">
        <v>-16</v>
      </c>
      <c r="B28" s="7">
        <f t="shared" si="0"/>
        <v>-8</v>
      </c>
      <c r="C28" s="7"/>
      <c r="D28" s="7"/>
      <c r="E28" s="7">
        <f t="shared" si="1"/>
        <v>-30.159289474462014</v>
      </c>
      <c r="F28" s="7">
        <f t="shared" si="2"/>
        <v>-1.1232120811822406E-3</v>
      </c>
      <c r="G28" s="4">
        <v>0.74913600000000002</v>
      </c>
      <c r="H28" s="4">
        <f t="shared" ref="H28:H45" si="3">G28*G28</f>
        <v>0.56120474649600005</v>
      </c>
      <c r="I28" s="4">
        <f t="shared" ref="I28:I43" si="4">G28*G29</f>
        <v>-3.955484526432</v>
      </c>
      <c r="J28" s="4">
        <f t="shared" ref="J28:J43" si="5">G28*G30</f>
        <v>-3.0751111362720001</v>
      </c>
      <c r="K28" s="4">
        <f t="shared" ref="K28:K42" si="6">G28*G31</f>
        <v>-2.3478476600640001</v>
      </c>
      <c r="L28" s="4">
        <f t="shared" ref="L28:L41" si="7">G28*G32</f>
        <v>-0.8714489329920001</v>
      </c>
      <c r="M28" s="4">
        <f t="shared" ref="M28:M40" si="8">G28*G33</f>
        <v>1.3322132702880001</v>
      </c>
      <c r="N28" s="4">
        <f t="shared" ref="N28:N38" si="9">G28*G34</f>
        <v>-3.2282210502240001</v>
      </c>
      <c r="O28" s="4">
        <f t="shared" ref="O28:O38" si="10">G28*G35</f>
        <v>2.146968339936</v>
      </c>
      <c r="P28" s="4">
        <f t="shared" ref="P28:P37" si="11">G28*G36</f>
        <v>-0.25355032315199999</v>
      </c>
      <c r="Q28" s="4">
        <f t="shared" ref="Q28:Q36" si="12">G28*G37</f>
        <v>-2.4353392535039999</v>
      </c>
      <c r="R28" s="4">
        <f t="shared" ref="R28:R34" si="13">G28*G38</f>
        <v>-1.6205849329920001</v>
      </c>
      <c r="S28" s="4">
        <f t="shared" ref="S28:S34" si="14">G28*G39</f>
        <v>-3.8898654567840003</v>
      </c>
      <c r="T28" s="4">
        <f t="shared" ref="T28:T33" si="15">G28*G40</f>
        <v>0.67056886372800006</v>
      </c>
      <c r="U28" s="4">
        <f t="shared" ref="U28:U32" si="16">G28*G41</f>
        <v>1.288467473568</v>
      </c>
      <c r="V28" s="4">
        <f t="shared" ref="V28:V31" si="17">G28*G42</f>
        <v>0.51745894977600004</v>
      </c>
      <c r="W28" s="4">
        <f t="shared" ref="W28:W30" si="18">G28*G43</f>
        <v>20.016868971840001</v>
      </c>
      <c r="X28" s="4">
        <f t="shared" ref="X28" si="19">G28*G44</f>
        <v>-1.527636632928</v>
      </c>
      <c r="Y28" s="4">
        <f>G28*G45</f>
        <v>-3.1626027297120003</v>
      </c>
      <c r="Z28" s="9">
        <f>SUM(Z27)/19</f>
        <v>4.9252855731000002E-2</v>
      </c>
    </row>
    <row r="29" spans="1:26" x14ac:dyDescent="0.25">
      <c r="A29" s="7">
        <v>-15</v>
      </c>
      <c r="B29" s="7">
        <f t="shared" si="0"/>
        <v>-7.5</v>
      </c>
      <c r="C29" s="7"/>
      <c r="D29" s="7"/>
      <c r="E29" s="7">
        <f t="shared" si="1"/>
        <v>-28.274333882308138</v>
      </c>
      <c r="F29" s="7">
        <f t="shared" si="2"/>
        <v>3.7526364311976958E-3</v>
      </c>
      <c r="G29" s="4">
        <v>-5.280062</v>
      </c>
      <c r="H29" s="4">
        <f t="shared" si="3"/>
        <v>27.879054723844</v>
      </c>
      <c r="I29" s="4">
        <f t="shared" si="4"/>
        <v>21.674005062374</v>
      </c>
      <c r="J29" s="4">
        <f t="shared" si="5"/>
        <v>16.548105032588001</v>
      </c>
      <c r="K29" s="4">
        <f t="shared" si="6"/>
        <v>6.1421482828640004</v>
      </c>
      <c r="L29" s="4">
        <f t="shared" si="7"/>
        <v>-9.3897084966459996</v>
      </c>
      <c r="M29" s="4">
        <f t="shared" si="8"/>
        <v>22.753154694058001</v>
      </c>
      <c r="N29" s="4">
        <f t="shared" si="9"/>
        <v>-15.132266967412001</v>
      </c>
      <c r="O29" s="4">
        <f t="shared" si="10"/>
        <v>1.787073944334</v>
      </c>
      <c r="P29" s="4">
        <f t="shared" si="11"/>
        <v>17.164763473568001</v>
      </c>
      <c r="Q29" s="4">
        <f t="shared" si="12"/>
        <v>11.422210282864</v>
      </c>
      <c r="R29" s="4">
        <f t="shared" si="13"/>
        <v>27.416558253078001</v>
      </c>
      <c r="S29" s="4">
        <f t="shared" si="14"/>
        <v>-4.7263049376259998</v>
      </c>
      <c r="T29" s="4">
        <f t="shared" si="15"/>
        <v>-9.0813792761559995</v>
      </c>
      <c r="U29" s="4">
        <f t="shared" si="16"/>
        <v>-3.6471553059420003</v>
      </c>
      <c r="V29" s="4">
        <f t="shared" si="17"/>
        <v>-141.08293983628002</v>
      </c>
      <c r="W29" s="4">
        <f t="shared" si="18"/>
        <v>10.767091870275999</v>
      </c>
      <c r="X29" s="4">
        <f>G29*G45</f>
        <v>22.290663503354001</v>
      </c>
      <c r="Y29" s="9">
        <f>SUM(Y27:Y28)/19</f>
        <v>-0.14266209613926317</v>
      </c>
    </row>
    <row r="30" spans="1:26" x14ac:dyDescent="0.25">
      <c r="A30" s="7">
        <v>-14</v>
      </c>
      <c r="B30" s="7">
        <f t="shared" si="0"/>
        <v>-7</v>
      </c>
      <c r="C30" s="7"/>
      <c r="D30" s="7"/>
      <c r="E30" s="7">
        <f t="shared" si="1"/>
        <v>-26.389378290154262</v>
      </c>
      <c r="F30" s="7">
        <f t="shared" si="2"/>
        <v>-1.1759530701145647E-3</v>
      </c>
      <c r="G30" s="4">
        <v>-4.1048770000000001</v>
      </c>
      <c r="H30" s="4">
        <f t="shared" si="3"/>
        <v>16.850015185128999</v>
      </c>
      <c r="I30" s="4">
        <f t="shared" si="4"/>
        <v>12.864988278898</v>
      </c>
      <c r="J30" s="4">
        <f t="shared" si="5"/>
        <v>4.7750884775440001</v>
      </c>
      <c r="K30" s="4">
        <f t="shared" si="6"/>
        <v>-7.2998382300409999</v>
      </c>
      <c r="L30" s="4">
        <f t="shared" si="7"/>
        <v>17.688978156143001</v>
      </c>
      <c r="M30" s="4">
        <f t="shared" si="8"/>
        <v>-11.764273721102001</v>
      </c>
      <c r="N30" s="4">
        <f t="shared" si="9"/>
        <v>1.389324354789</v>
      </c>
      <c r="O30" s="4">
        <f t="shared" si="10"/>
        <v>13.344396863728001</v>
      </c>
      <c r="P30" s="4">
        <f t="shared" si="11"/>
        <v>8.8799654775440011</v>
      </c>
      <c r="Q30" s="4">
        <f t="shared" si="12"/>
        <v>21.314446571312999</v>
      </c>
      <c r="R30" s="4">
        <f t="shared" si="13"/>
        <v>-3.674369814871</v>
      </c>
      <c r="S30" s="4">
        <f t="shared" si="14"/>
        <v>-7.0601339376260004</v>
      </c>
      <c r="T30" s="4">
        <f t="shared" si="15"/>
        <v>-2.8354068438570001</v>
      </c>
      <c r="U30" s="4">
        <f t="shared" si="16"/>
        <v>-109.68206714738001</v>
      </c>
      <c r="V30" s="4">
        <f t="shared" si="17"/>
        <v>8.3706569686459993</v>
      </c>
      <c r="W30" s="4">
        <f t="shared" si="18"/>
        <v>17.329423769959</v>
      </c>
      <c r="X30" s="9">
        <f>SUM(X27:X29)/19</f>
        <v>0.78105778581294738</v>
      </c>
    </row>
    <row r="31" spans="1:26" x14ac:dyDescent="0.25">
      <c r="A31" s="7">
        <v>-13</v>
      </c>
      <c r="B31" s="7">
        <f t="shared" si="0"/>
        <v>-6.5</v>
      </c>
      <c r="C31" s="7"/>
      <c r="D31" s="7"/>
      <c r="E31" s="7">
        <f t="shared" si="1"/>
        <v>-24.504422698000386</v>
      </c>
      <c r="F31" s="7">
        <f t="shared" si="2"/>
        <v>-4.1617821022793674E-3</v>
      </c>
      <c r="G31" s="4">
        <v>-3.134074</v>
      </c>
      <c r="H31" s="4">
        <f t="shared" si="3"/>
        <v>9.8224198374759997</v>
      </c>
      <c r="I31" s="4">
        <f t="shared" si="4"/>
        <v>3.6457805301280004</v>
      </c>
      <c r="J31" s="4">
        <f t="shared" si="5"/>
        <v>-5.5734272186420002</v>
      </c>
      <c r="K31" s="4">
        <f t="shared" si="6"/>
        <v>13.505536591166001</v>
      </c>
      <c r="L31" s="4">
        <f t="shared" si="7"/>
        <v>-8.9820241625240005</v>
      </c>
      <c r="M31" s="4">
        <f t="shared" si="8"/>
        <v>1.0607492838179999</v>
      </c>
      <c r="N31" s="4">
        <f t="shared" si="9"/>
        <v>10.188448339936</v>
      </c>
      <c r="O31" s="4">
        <f t="shared" si="10"/>
        <v>6.7798545301280004</v>
      </c>
      <c r="P31" s="4">
        <f t="shared" si="11"/>
        <v>16.273582088706</v>
      </c>
      <c r="Q31" s="4">
        <f t="shared" si="12"/>
        <v>-2.805381721102</v>
      </c>
      <c r="R31" s="4">
        <f t="shared" si="13"/>
        <v>-5.3904129674119998</v>
      </c>
      <c r="S31" s="4">
        <f t="shared" si="14"/>
        <v>-2.1648334088340002</v>
      </c>
      <c r="T31" s="4">
        <f t="shared" si="15"/>
        <v>-83.742269235560002</v>
      </c>
      <c r="U31" s="4">
        <f t="shared" si="16"/>
        <v>6.3909974326519992</v>
      </c>
      <c r="V31" s="4">
        <f t="shared" si="17"/>
        <v>13.231016781358001</v>
      </c>
      <c r="W31" s="9">
        <f>SUM(W27:W30)/19</f>
        <v>2.5242247435172631</v>
      </c>
    </row>
    <row r="32" spans="1:26" x14ac:dyDescent="0.25">
      <c r="A32" s="7">
        <v>-12</v>
      </c>
      <c r="B32" s="7">
        <f t="shared" si="0"/>
        <v>-6</v>
      </c>
      <c r="C32" s="7"/>
      <c r="D32" s="7"/>
      <c r="E32" s="7">
        <f t="shared" si="1"/>
        <v>-22.61946710584651</v>
      </c>
      <c r="F32" s="7">
        <f t="shared" si="2"/>
        <v>4.5912989630399895E-3</v>
      </c>
      <c r="G32" s="4">
        <v>-1.1632720000000001</v>
      </c>
      <c r="H32" s="4">
        <f t="shared" si="3"/>
        <v>1.3532017459840002</v>
      </c>
      <c r="I32" s="4">
        <f t="shared" si="4"/>
        <v>-2.0686849855760001</v>
      </c>
      <c r="J32" s="4">
        <f t="shared" si="5"/>
        <v>5.0128403354480007</v>
      </c>
      <c r="K32" s="4">
        <f t="shared" si="6"/>
        <v>-3.3338514698720001</v>
      </c>
      <c r="L32" s="4">
        <f t="shared" si="7"/>
        <v>0.39371755130400005</v>
      </c>
      <c r="M32" s="4">
        <f t="shared" si="8"/>
        <v>3.7816390670080002</v>
      </c>
      <c r="N32" s="4">
        <f t="shared" si="9"/>
        <v>2.5164737459840003</v>
      </c>
      <c r="O32" s="4">
        <f t="shared" si="10"/>
        <v>6.040253798568</v>
      </c>
      <c r="P32" s="4">
        <f t="shared" si="11"/>
        <v>-1.0412715224560001</v>
      </c>
      <c r="Q32" s="4">
        <f t="shared" si="12"/>
        <v>-2.0007557171360002</v>
      </c>
      <c r="R32" s="4">
        <f t="shared" si="13"/>
        <v>-0.80351966455200008</v>
      </c>
      <c r="S32" s="4">
        <f t="shared" si="14"/>
        <v>-31.082558043680002</v>
      </c>
      <c r="T32" s="4">
        <f t="shared" si="15"/>
        <v>2.3721419358559999</v>
      </c>
      <c r="U32" s="4">
        <f t="shared" si="16"/>
        <v>4.9109470144240008</v>
      </c>
      <c r="V32" s="9">
        <f>SUM(V27:V31)/19</f>
        <v>-6.2813189806918963</v>
      </c>
    </row>
    <row r="33" spans="1:26" x14ac:dyDescent="0.25">
      <c r="A33" s="7">
        <v>-11</v>
      </c>
      <c r="B33" s="7">
        <f t="shared" si="0"/>
        <v>-5.5</v>
      </c>
      <c r="C33" s="7"/>
      <c r="D33" s="7"/>
      <c r="E33" s="7">
        <f t="shared" si="1"/>
        <v>-20.734511513692635</v>
      </c>
      <c r="F33" s="7">
        <f t="shared" si="2"/>
        <v>2.4764047330601015E-3</v>
      </c>
      <c r="G33" s="4">
        <v>1.7783329999999999</v>
      </c>
      <c r="H33" s="4">
        <f t="shared" si="3"/>
        <v>3.1624682588889996</v>
      </c>
      <c r="I33" s="4">
        <f t="shared" si="4"/>
        <v>-7.6632974852469999</v>
      </c>
      <c r="J33" s="4">
        <f t="shared" si="5"/>
        <v>5.0965707813579995</v>
      </c>
      <c r="K33" s="4">
        <f t="shared" si="6"/>
        <v>-0.60188925218099998</v>
      </c>
      <c r="L33" s="4">
        <f t="shared" si="7"/>
        <v>-5.7811187297119995</v>
      </c>
      <c r="M33" s="4">
        <f t="shared" si="8"/>
        <v>-3.8470179855760001</v>
      </c>
      <c r="N33" s="4">
        <f t="shared" si="9"/>
        <v>-9.2339389741769988</v>
      </c>
      <c r="O33" s="4">
        <f t="shared" si="10"/>
        <v>1.5918267699589999</v>
      </c>
      <c r="P33" s="4">
        <f t="shared" si="11"/>
        <v>3.058622503354</v>
      </c>
      <c r="Q33" s="4">
        <f t="shared" si="12"/>
        <v>1.228367514753</v>
      </c>
      <c r="R33" s="4">
        <f t="shared" si="13"/>
        <v>47.516951060019998</v>
      </c>
      <c r="S33" s="4">
        <f t="shared" si="14"/>
        <v>-3.6263730969339996</v>
      </c>
      <c r="T33" s="4">
        <f t="shared" si="15"/>
        <v>-7.507529741111</v>
      </c>
      <c r="U33" s="9">
        <f>SUM(U27:U32)/19</f>
        <v>-5.312485776985211</v>
      </c>
    </row>
    <row r="34" spans="1:26" x14ac:dyDescent="0.25">
      <c r="A34" s="7">
        <v>-10</v>
      </c>
      <c r="B34" s="7">
        <f t="shared" si="0"/>
        <v>-5</v>
      </c>
      <c r="C34" s="7"/>
      <c r="D34" s="7"/>
      <c r="E34" s="7">
        <f t="shared" si="1"/>
        <v>-18.849555921538759</v>
      </c>
      <c r="F34" s="7">
        <f t="shared" si="2"/>
        <v>-8.4434319701948146E-3</v>
      </c>
      <c r="G34" s="4">
        <v>-4.309259</v>
      </c>
      <c r="H34" s="4">
        <f t="shared" si="3"/>
        <v>18.569713129080998</v>
      </c>
      <c r="I34" s="4">
        <f t="shared" si="4"/>
        <v>-12.350017408833999</v>
      </c>
      <c r="J34" s="4">
        <f t="shared" si="5"/>
        <v>1.458498873363</v>
      </c>
      <c r="K34" s="4">
        <f t="shared" si="6"/>
        <v>14.008814949775999</v>
      </c>
      <c r="L34" s="4">
        <f t="shared" si="7"/>
        <v>9.3220993354479997</v>
      </c>
      <c r="M34" s="4">
        <f t="shared" si="8"/>
        <v>22.375693770470999</v>
      </c>
      <c r="N34" s="4">
        <f t="shared" si="9"/>
        <v>-3.8573168438569998</v>
      </c>
      <c r="O34" s="4">
        <f t="shared" si="10"/>
        <v>-7.4116583059419998</v>
      </c>
      <c r="P34" s="4">
        <f t="shared" si="11"/>
        <v>-2.9765818709190004</v>
      </c>
      <c r="Q34" s="4">
        <f t="shared" si="12"/>
        <v>-115.14314192446</v>
      </c>
      <c r="R34" s="4">
        <f t="shared" si="13"/>
        <v>8.7874323342819984</v>
      </c>
      <c r="S34" s="4">
        <f t="shared" si="14"/>
        <v>18.192256514753002</v>
      </c>
      <c r="T34" s="9">
        <f>SUM(T27:T33)/19</f>
        <v>-5.2090986984882628</v>
      </c>
    </row>
    <row r="35" spans="1:26" x14ac:dyDescent="0.25">
      <c r="A35" s="7">
        <v>-9</v>
      </c>
      <c r="B35" s="7">
        <f t="shared" si="0"/>
        <v>-4.5</v>
      </c>
      <c r="C35" s="7"/>
      <c r="D35" s="7"/>
      <c r="E35" s="7">
        <f t="shared" si="1"/>
        <v>-16.964600329384883</v>
      </c>
      <c r="F35" s="7">
        <f t="shared" si="2"/>
        <v>2.6368082847392153E-3</v>
      </c>
      <c r="G35" s="4">
        <v>2.865926</v>
      </c>
      <c r="H35" s="4">
        <f t="shared" si="3"/>
        <v>8.2135318374759994</v>
      </c>
      <c r="I35" s="4">
        <f t="shared" si="4"/>
        <v>-0.969992716182</v>
      </c>
      <c r="J35" s="4">
        <f t="shared" si="5"/>
        <v>-9.3167356600639994</v>
      </c>
      <c r="K35" s="4">
        <f t="shared" si="6"/>
        <v>-6.1997774698720001</v>
      </c>
      <c r="L35" s="4">
        <f t="shared" si="7"/>
        <v>-14.881231911294</v>
      </c>
      <c r="M35" s="4">
        <f t="shared" si="8"/>
        <v>2.5653562788979998</v>
      </c>
      <c r="N35" s="4">
        <f t="shared" si="9"/>
        <v>4.929215032588</v>
      </c>
      <c r="O35" s="4">
        <f t="shared" si="10"/>
        <v>1.9796125911660001</v>
      </c>
      <c r="P35" s="4">
        <f t="shared" si="11"/>
        <v>76.577370764440005</v>
      </c>
      <c r="Q35" s="4">
        <f t="shared" si="12"/>
        <v>-5.8441905673479999</v>
      </c>
      <c r="R35" s="4">
        <f>G35*G45</f>
        <v>-12.098985218641999</v>
      </c>
      <c r="S35" s="9">
        <f>SUM(S27:S34)/19</f>
        <v>-1.783067702753</v>
      </c>
    </row>
    <row r="36" spans="1:26" x14ac:dyDescent="0.25">
      <c r="A36" s="7">
        <v>-8</v>
      </c>
      <c r="B36" s="7">
        <f t="shared" si="0"/>
        <v>-4</v>
      </c>
      <c r="C36" s="7"/>
      <c r="D36" s="7"/>
      <c r="E36" s="7">
        <f t="shared" si="1"/>
        <v>-15.079644737231007</v>
      </c>
      <c r="F36" s="7">
        <f t="shared" si="2"/>
        <v>1.1187490822928905E-2</v>
      </c>
      <c r="G36" s="4">
        <v>-0.33845700000000001</v>
      </c>
      <c r="H36" s="4">
        <f t="shared" si="3"/>
        <v>0.11455314084900001</v>
      </c>
      <c r="I36" s="4">
        <f t="shared" si="4"/>
        <v>1.100277676848</v>
      </c>
      <c r="J36" s="4">
        <f t="shared" si="5"/>
        <v>0.732174551304</v>
      </c>
      <c r="K36" s="4">
        <f t="shared" si="6"/>
        <v>1.7574274803330001</v>
      </c>
      <c r="L36" s="4">
        <f t="shared" si="7"/>
        <v>-0.30296064521100002</v>
      </c>
      <c r="M36" s="4">
        <f t="shared" si="8"/>
        <v>-0.58212505566600004</v>
      </c>
      <c r="N36" s="4">
        <f t="shared" si="9"/>
        <v>-0.23378612663700002</v>
      </c>
      <c r="O36" s="4">
        <f t="shared" si="10"/>
        <v>-9.04355073258</v>
      </c>
      <c r="P36" s="4">
        <f t="shared" si="11"/>
        <v>0.69018083748600001</v>
      </c>
      <c r="Q36" s="4">
        <f t="shared" si="12"/>
        <v>1.4288527478190001</v>
      </c>
      <c r="R36" s="9">
        <f>SUM(R27:R35)/19</f>
        <v>3.2028251746946843</v>
      </c>
    </row>
    <row r="37" spans="1:26" x14ac:dyDescent="0.25">
      <c r="A37" s="7">
        <v>-7</v>
      </c>
      <c r="B37" s="7">
        <f t="shared" si="0"/>
        <v>-3.5</v>
      </c>
      <c r="C37" s="7"/>
      <c r="D37" s="7"/>
      <c r="E37" s="7">
        <f t="shared" si="1"/>
        <v>-13.194689145077131</v>
      </c>
      <c r="F37" s="7">
        <f t="shared" si="2"/>
        <v>-1.3172958107186371E-2</v>
      </c>
      <c r="G37" s="4">
        <v>-3.250864</v>
      </c>
      <c r="H37" s="4">
        <f t="shared" si="3"/>
        <v>10.568116746495999</v>
      </c>
      <c r="I37" s="4">
        <f t="shared" si="4"/>
        <v>7.0325030670080002</v>
      </c>
      <c r="J37" s="4">
        <f t="shared" si="5"/>
        <v>16.880010543215999</v>
      </c>
      <c r="K37" s="4">
        <f t="shared" si="6"/>
        <v>-2.9099231362719999</v>
      </c>
      <c r="L37" s="4">
        <f t="shared" si="7"/>
        <v>-5.5912845264320001</v>
      </c>
      <c r="M37" s="4">
        <f t="shared" si="8"/>
        <v>-2.2455050502240002</v>
      </c>
      <c r="N37" s="4">
        <f t="shared" si="9"/>
        <v>-86.862891028160007</v>
      </c>
      <c r="O37" s="4">
        <f t="shared" si="10"/>
        <v>6.6291553670719994</v>
      </c>
      <c r="P37" s="4">
        <f t="shared" si="11"/>
        <v>13.724065270287999</v>
      </c>
      <c r="Q37" s="9">
        <f>SUM(Q27:Q36)/19</f>
        <v>-4.8821003852095792</v>
      </c>
    </row>
    <row r="38" spans="1:26" x14ac:dyDescent="0.25">
      <c r="A38" s="7">
        <v>-6</v>
      </c>
      <c r="B38" s="7">
        <f t="shared" si="0"/>
        <v>-3</v>
      </c>
      <c r="C38" s="7"/>
      <c r="D38" s="7"/>
      <c r="E38" s="7">
        <f t="shared" si="1"/>
        <v>-11.309733552923255</v>
      </c>
      <c r="F38" s="7">
        <f t="shared" si="2"/>
        <v>-9.2199662726089281E-3</v>
      </c>
      <c r="G38" s="4">
        <v>-2.1632720000000001</v>
      </c>
      <c r="H38" s="4">
        <f t="shared" si="3"/>
        <v>4.6797457459840004</v>
      </c>
      <c r="I38" s="4">
        <f t="shared" si="4"/>
        <v>11.232722798568</v>
      </c>
      <c r="J38" s="4">
        <f t="shared" si="5"/>
        <v>-1.9363945224560002</v>
      </c>
      <c r="K38" s="4">
        <f t="shared" si="6"/>
        <v>-3.7206937171360002</v>
      </c>
      <c r="L38" s="4">
        <f t="shared" si="7"/>
        <v>-1.4942606645520002</v>
      </c>
      <c r="M38" s="4">
        <f t="shared" si="8"/>
        <v>-57.802498043680004</v>
      </c>
      <c r="N38" s="4">
        <f t="shared" si="9"/>
        <v>4.4113399358559997</v>
      </c>
      <c r="O38" s="4">
        <f t="shared" si="10"/>
        <v>9.132614014424</v>
      </c>
      <c r="P38" s="9">
        <f>SUM(P27:P37)/19</f>
        <v>6.9190455515903686</v>
      </c>
    </row>
    <row r="39" spans="1:26" x14ac:dyDescent="0.25">
      <c r="A39" s="7">
        <v>-5</v>
      </c>
      <c r="B39" s="7">
        <f t="shared" si="0"/>
        <v>-2.5</v>
      </c>
      <c r="C39" s="7"/>
      <c r="D39" s="7"/>
      <c r="E39" s="7">
        <f t="shared" si="1"/>
        <v>-9.4247779607693793</v>
      </c>
      <c r="F39" s="7">
        <f t="shared" si="2"/>
        <v>3.3773727880779258E-2</v>
      </c>
      <c r="G39" s="4">
        <v>-5.192469</v>
      </c>
      <c r="H39" s="4">
        <f t="shared" si="3"/>
        <v>26.961734315960999</v>
      </c>
      <c r="I39" s="4">
        <f t="shared" si="4"/>
        <v>-4.6478984286870002</v>
      </c>
      <c r="J39" s="4">
        <f t="shared" si="5"/>
        <v>-8.9307247469219995</v>
      </c>
      <c r="K39" s="4">
        <f t="shared" si="6"/>
        <v>-3.5866512295290001</v>
      </c>
      <c r="L39" s="4">
        <f t="shared" si="7"/>
        <v>-138.74246013186001</v>
      </c>
      <c r="M39" s="4">
        <f t="shared" si="8"/>
        <v>10.588472399861999</v>
      </c>
      <c r="N39" s="4">
        <f>G39*G45</f>
        <v>21.920875025823001</v>
      </c>
      <c r="O39" s="9">
        <f>SUM(O27:O38)/19</f>
        <v>1.7858825102918947</v>
      </c>
    </row>
    <row r="40" spans="1:26" x14ac:dyDescent="0.25">
      <c r="A40" s="7">
        <v>-4</v>
      </c>
      <c r="B40" s="7">
        <f t="shared" si="0"/>
        <v>-2</v>
      </c>
      <c r="C40" s="7"/>
      <c r="D40" s="7"/>
      <c r="E40" s="7">
        <f t="shared" si="1"/>
        <v>-7.5398223686155035</v>
      </c>
      <c r="F40" s="7">
        <f t="shared" si="2"/>
        <v>-9.6508008555533237E-3</v>
      </c>
      <c r="G40" s="4">
        <v>0.895123</v>
      </c>
      <c r="H40" s="4">
        <f t="shared" si="3"/>
        <v>0.801245185129</v>
      </c>
      <c r="I40" s="4">
        <f t="shared" si="4"/>
        <v>1.5395560623739999</v>
      </c>
      <c r="J40" s="4">
        <f t="shared" si="5"/>
        <v>0.6182981561430001</v>
      </c>
      <c r="K40" s="4">
        <f t="shared" si="6"/>
        <v>23.917632852620002</v>
      </c>
      <c r="L40" s="4">
        <f t="shared" si="7"/>
        <v>-1.8253330313539999</v>
      </c>
      <c r="M40" s="4">
        <f t="shared" si="8"/>
        <v>-3.7789112300409999</v>
      </c>
      <c r="N40" s="9">
        <f>SUM(N27:N39)/19</f>
        <v>-3.8729969629790522</v>
      </c>
    </row>
    <row r="41" spans="1:26" x14ac:dyDescent="0.25">
      <c r="A41" s="7">
        <v>-3</v>
      </c>
      <c r="B41" s="7">
        <f t="shared" si="0"/>
        <v>-1.5</v>
      </c>
      <c r="C41" s="7"/>
      <c r="D41" s="7"/>
      <c r="E41" s="7">
        <f t="shared" si="1"/>
        <v>-5.6548667764616276</v>
      </c>
      <c r="F41" s="7">
        <f t="shared" si="2"/>
        <v>-8.5650197184126892E-2</v>
      </c>
      <c r="G41" s="4">
        <v>1.719938</v>
      </c>
      <c r="H41" s="4">
        <f t="shared" si="3"/>
        <v>2.9581867238439998</v>
      </c>
      <c r="I41" s="4">
        <f t="shared" si="4"/>
        <v>1.188031694058</v>
      </c>
      <c r="J41" s="4">
        <f t="shared" si="5"/>
        <v>45.956640163720003</v>
      </c>
      <c r="K41" s="4">
        <f t="shared" si="6"/>
        <v>-3.5072941297239995</v>
      </c>
      <c r="L41" s="4">
        <f t="shared" si="7"/>
        <v>-7.2610054966459998</v>
      </c>
      <c r="M41" s="9">
        <f>SUM(M27:M40)/19</f>
        <v>-0.80553648986642112</v>
      </c>
    </row>
    <row r="42" spans="1:26" x14ac:dyDescent="0.25">
      <c r="A42" s="7">
        <v>-2</v>
      </c>
      <c r="B42" s="7">
        <f t="shared" si="0"/>
        <v>-1</v>
      </c>
      <c r="C42" s="10">
        <f>1-ABS(B42)</f>
        <v>0</v>
      </c>
      <c r="D42" s="10">
        <v>0</v>
      </c>
      <c r="E42" s="7">
        <f t="shared" si="1"/>
        <v>-3.7699111843077517</v>
      </c>
      <c r="F42" s="7">
        <f t="shared" si="2"/>
        <v>0.13786058167459359</v>
      </c>
      <c r="G42" s="4">
        <v>0.69074100000000005</v>
      </c>
      <c r="H42" s="4">
        <f t="shared" si="3"/>
        <v>0.47712312908100007</v>
      </c>
      <c r="I42" s="4">
        <f t="shared" si="4"/>
        <v>18.456558075540002</v>
      </c>
      <c r="J42" s="4">
        <f t="shared" si="5"/>
        <v>-1.4085576657179999</v>
      </c>
      <c r="K42" s="4">
        <f t="shared" si="6"/>
        <v>-2.9160784852470001</v>
      </c>
      <c r="L42" s="9">
        <f>SUM(L27:L41)/19</f>
        <v>-8.7907011002615789</v>
      </c>
    </row>
    <row r="43" spans="1:26" x14ac:dyDescent="0.25">
      <c r="A43" s="7">
        <v>-1</v>
      </c>
      <c r="B43" s="7">
        <f t="shared" si="0"/>
        <v>-0.5</v>
      </c>
      <c r="C43" s="10">
        <f>1-ABS(B43)</f>
        <v>0.5</v>
      </c>
      <c r="D43" s="10">
        <f>1-6*C43^2*(1-ABS(C43))</f>
        <v>0.25</v>
      </c>
      <c r="E43" s="7">
        <f t="shared" si="1"/>
        <v>-1.8849555921538759</v>
      </c>
      <c r="F43" s="7">
        <f t="shared" si="2"/>
        <v>0.68693073006405947</v>
      </c>
      <c r="G43" s="4">
        <v>26.719940000000001</v>
      </c>
      <c r="H43" s="4">
        <f>G43*G43</f>
        <v>713.95519360360004</v>
      </c>
      <c r="I43" s="4">
        <f t="shared" si="4"/>
        <v>-54.48724820812</v>
      </c>
      <c r="J43" s="4">
        <f t="shared" si="5"/>
        <v>-112.80268893998</v>
      </c>
      <c r="K43" s="9">
        <f>SUM(K27:K42)/19</f>
        <v>1.253559534041053</v>
      </c>
    </row>
    <row r="44" spans="1:26" x14ac:dyDescent="0.25">
      <c r="A44" s="7">
        <v>0</v>
      </c>
      <c r="B44" s="7">
        <f t="shared" si="0"/>
        <v>0</v>
      </c>
      <c r="C44" s="10">
        <f>1-ABS(B44)</f>
        <v>1</v>
      </c>
      <c r="D44" s="10">
        <f t="shared" ref="D44:D45" si="20">1-6*C44^2*(1-ABS(C44))</f>
        <v>1</v>
      </c>
      <c r="E44" s="7">
        <f t="shared" si="1"/>
        <v>0</v>
      </c>
      <c r="F44" s="7" t="e">
        <f t="shared" si="2"/>
        <v>#DIV/0!</v>
      </c>
      <c r="G44" s="4">
        <v>-2.0391979999999998</v>
      </c>
      <c r="H44" s="4">
        <f t="shared" si="3"/>
        <v>4.1583284832039995</v>
      </c>
      <c r="I44" s="4">
        <f>G44*G45</f>
        <v>8.6088149030659995</v>
      </c>
      <c r="J44" s="9">
        <f>SUM(J27:J43)/19</f>
        <v>-2.3576314458955787</v>
      </c>
    </row>
    <row r="45" spans="1:26" x14ac:dyDescent="0.25">
      <c r="A45" s="7">
        <v>1</v>
      </c>
      <c r="B45" s="7">
        <f t="shared" si="0"/>
        <v>0.5</v>
      </c>
      <c r="C45" s="10">
        <f>1-ABS(B45)</f>
        <v>0.5</v>
      </c>
      <c r="D45" s="10">
        <f t="shared" si="20"/>
        <v>0.25</v>
      </c>
      <c r="E45" s="7">
        <f t="shared" si="1"/>
        <v>1.8849555921538759</v>
      </c>
      <c r="F45" s="7">
        <f t="shared" si="2"/>
        <v>0.68693073006405947</v>
      </c>
      <c r="G45" s="4">
        <v>-4.2216670000000001</v>
      </c>
      <c r="H45" s="4">
        <f t="shared" si="3"/>
        <v>17.822472258889</v>
      </c>
      <c r="I45" s="9">
        <f>SUM(I27:I44)/19</f>
        <v>5.4450297898526866E-2</v>
      </c>
    </row>
    <row r="46" spans="1:26" x14ac:dyDescent="0.25">
      <c r="A46" s="7">
        <v>2</v>
      </c>
      <c r="B46" s="7">
        <f t="shared" si="0"/>
        <v>1</v>
      </c>
      <c r="C46" s="10">
        <f>1-ABS(B46)</f>
        <v>0</v>
      </c>
      <c r="D46" s="10">
        <v>0</v>
      </c>
      <c r="E46" s="7">
        <f t="shared" si="1"/>
        <v>3.7699111843077517</v>
      </c>
      <c r="F46" s="7">
        <f t="shared" si="2"/>
        <v>0.13786058167459359</v>
      </c>
      <c r="H46" s="9">
        <f>SUM(H27:H45)/19</f>
        <v>45.734602371384256</v>
      </c>
    </row>
    <row r="47" spans="1:26" x14ac:dyDescent="0.25">
      <c r="A47" s="7">
        <v>3</v>
      </c>
      <c r="B47" s="7">
        <f t="shared" si="0"/>
        <v>1.5</v>
      </c>
      <c r="C47" s="7"/>
      <c r="D47" s="7"/>
      <c r="E47" s="7">
        <f t="shared" si="1"/>
        <v>5.6548667764616276</v>
      </c>
      <c r="F47" s="7">
        <f t="shared" si="2"/>
        <v>-8.5650197184126892E-2</v>
      </c>
      <c r="H47" s="4" t="e">
        <v>#DIV/0!</v>
      </c>
      <c r="I47" s="4">
        <v>0.68693073006405947</v>
      </c>
      <c r="J47" s="4">
        <v>0.13786058167459359</v>
      </c>
      <c r="K47" s="4">
        <v>-8.5650197184126892E-2</v>
      </c>
      <c r="L47" s="4">
        <v>-9.6508008555533237E-3</v>
      </c>
      <c r="M47" s="4">
        <v>3.3773727880779258E-2</v>
      </c>
      <c r="N47" s="4">
        <v>-9.2199662726089281E-3</v>
      </c>
      <c r="O47" s="4">
        <v>-1.3172958107186371E-2</v>
      </c>
      <c r="P47" s="4">
        <v>1.1187490822928905E-2</v>
      </c>
      <c r="Q47" s="4">
        <v>2.6368082847392153E-3</v>
      </c>
      <c r="R47" s="4">
        <v>-8.4434319701948146E-3</v>
      </c>
      <c r="S47" s="4">
        <v>2.4764047330601015E-3</v>
      </c>
      <c r="T47" s="4">
        <v>4.5912989630399895E-3</v>
      </c>
      <c r="U47" s="4">
        <v>-4.1617821022793674E-3</v>
      </c>
      <c r="V47" s="4">
        <v>-1.1759530701145647E-3</v>
      </c>
      <c r="W47" s="4">
        <v>3.7526364311976958E-3</v>
      </c>
      <c r="X47" s="4">
        <v>-1.1232120811822406E-3</v>
      </c>
      <c r="Y47" s="4">
        <v>-2.31003553541651E-3</v>
      </c>
      <c r="Z47" s="4">
        <v>2.1534422592722809E-3</v>
      </c>
    </row>
    <row r="48" spans="1:26" x14ac:dyDescent="0.25">
      <c r="A48" s="7">
        <v>4</v>
      </c>
      <c r="B48" s="7">
        <f t="shared" si="0"/>
        <v>2</v>
      </c>
      <c r="C48" s="7"/>
      <c r="D48" s="7"/>
      <c r="E48" s="7">
        <f t="shared" si="1"/>
        <v>7.5398223686155035</v>
      </c>
      <c r="F48" s="7">
        <f t="shared" si="2"/>
        <v>-9.6508008555533237E-3</v>
      </c>
      <c r="I48" s="4">
        <f>I47*2</f>
        <v>1.3738614601281189</v>
      </c>
      <c r="J48" s="4">
        <f t="shared" ref="J48:Z48" si="21">J47*2</f>
        <v>0.27572116334918717</v>
      </c>
      <c r="K48" s="4">
        <f t="shared" si="21"/>
        <v>-0.17130039436825378</v>
      </c>
      <c r="L48" s="4">
        <f t="shared" si="21"/>
        <v>-1.9301601711106647E-2</v>
      </c>
      <c r="M48" s="4">
        <f t="shared" si="21"/>
        <v>6.7547455761558517E-2</v>
      </c>
      <c r="N48" s="4">
        <f t="shared" si="21"/>
        <v>-1.8439932545217856E-2</v>
      </c>
      <c r="O48" s="4">
        <f t="shared" si="21"/>
        <v>-2.6345916214372742E-2</v>
      </c>
      <c r="P48" s="4">
        <f t="shared" si="21"/>
        <v>2.237498164585781E-2</v>
      </c>
      <c r="Q48" s="4">
        <f t="shared" si="21"/>
        <v>5.2736165694784306E-3</v>
      </c>
      <c r="R48" s="4">
        <f t="shared" si="21"/>
        <v>-1.6886863940389629E-2</v>
      </c>
      <c r="S48" s="4">
        <f t="shared" si="21"/>
        <v>4.9528094661202031E-3</v>
      </c>
      <c r="T48" s="4">
        <f t="shared" si="21"/>
        <v>9.182597926079979E-3</v>
      </c>
      <c r="U48" s="4">
        <f t="shared" si="21"/>
        <v>-8.3235642045587348E-3</v>
      </c>
      <c r="V48" s="4">
        <f t="shared" si="21"/>
        <v>-2.3519061402291295E-3</v>
      </c>
      <c r="W48" s="4">
        <f t="shared" si="21"/>
        <v>7.5052728623953915E-3</v>
      </c>
      <c r="X48" s="4">
        <f t="shared" si="21"/>
        <v>-2.2464241623644811E-3</v>
      </c>
      <c r="Y48" s="4">
        <f t="shared" si="21"/>
        <v>-4.6200710708330199E-3</v>
      </c>
      <c r="Z48" s="4">
        <f t="shared" si="21"/>
        <v>4.3068845185445619E-3</v>
      </c>
    </row>
    <row r="49" spans="1:27" x14ac:dyDescent="0.25">
      <c r="A49" s="7">
        <v>5</v>
      </c>
      <c r="B49" s="7">
        <f t="shared" si="0"/>
        <v>2.5</v>
      </c>
      <c r="C49" s="7"/>
      <c r="D49" s="7"/>
      <c r="E49" s="7">
        <f t="shared" si="1"/>
        <v>9.4247779607693793</v>
      </c>
      <c r="F49" s="7">
        <f t="shared" si="2"/>
        <v>3.3773727880779258E-2</v>
      </c>
      <c r="H49" s="4" t="e">
        <f>H46*H47</f>
        <v>#DIV/0!</v>
      </c>
      <c r="I49" s="4">
        <f>I45*I48</f>
        <v>7.4807165775281168E-2</v>
      </c>
      <c r="J49" s="4">
        <f>J44*J48</f>
        <v>-0.65004888501095515</v>
      </c>
      <c r="K49" s="4">
        <f>K43*K48</f>
        <v>-0.21473524254531684</v>
      </c>
      <c r="L49" s="4">
        <f>L42*L48</f>
        <v>0.16967461139863599</v>
      </c>
      <c r="M49" s="4">
        <f>M41*M48</f>
        <v>-5.4411940413573209E-2</v>
      </c>
      <c r="N49" s="4">
        <f>N40*N48</f>
        <v>7.1417802745167347E-2</v>
      </c>
      <c r="O49" s="4">
        <f>O39*O48</f>
        <v>-4.7050710984863922E-2</v>
      </c>
      <c r="P49" s="4">
        <f>P38*P48</f>
        <v>0.15481351722368863</v>
      </c>
      <c r="Q49" s="4">
        <f>Q37*Q48</f>
        <v>-2.5746325485298267E-2</v>
      </c>
      <c r="R49" s="4">
        <f>R36*R48</f>
        <v>-5.408567294992378E-2</v>
      </c>
      <c r="S49" s="4">
        <f>S35*S48</f>
        <v>-8.8311945969282626E-3</v>
      </c>
      <c r="T49" s="4">
        <f>T34*T48</f>
        <v>-4.7833058905484241E-2</v>
      </c>
      <c r="U49" s="4">
        <f>U33*U48</f>
        <v>4.4218816450541501E-2</v>
      </c>
      <c r="V49" s="4">
        <f>V32*V48</f>
        <v>1.4773072679427048E-2</v>
      </c>
      <c r="W49" s="4">
        <f>W31*W48</f>
        <v>1.8944995466107083E-2</v>
      </c>
      <c r="X49" s="4">
        <f>X30*X48</f>
        <v>-1.7545870822531066E-3</v>
      </c>
      <c r="Y49" s="4">
        <f>Y29*Y48</f>
        <v>6.5910902327740882E-4</v>
      </c>
      <c r="Z49" s="4">
        <f>Z28*Z48</f>
        <v>2.121263618419527E-4</v>
      </c>
      <c r="AA49" s="11" t="e">
        <f>SUM(H49:Z49)</f>
        <v>#DIV/0!</v>
      </c>
    </row>
    <row r="50" spans="1:27" x14ac:dyDescent="0.25">
      <c r="A50" s="7">
        <v>6</v>
      </c>
      <c r="B50" s="7">
        <f t="shared" si="0"/>
        <v>3</v>
      </c>
      <c r="C50" s="7"/>
      <c r="D50" s="7"/>
      <c r="E50" s="7">
        <f t="shared" si="1"/>
        <v>11.309733552923255</v>
      </c>
      <c r="F50" s="7">
        <f t="shared" si="2"/>
        <v>-9.2199662726089281E-3</v>
      </c>
      <c r="H50" s="9" t="s">
        <v>38</v>
      </c>
      <c r="I50" s="5" t="s">
        <v>49</v>
      </c>
      <c r="J50" s="5"/>
      <c r="K50" s="5"/>
      <c r="L50" s="5"/>
      <c r="AA50" s="11">
        <f>SUM(I49:Z49)</f>
        <v>-0.55497640085062871</v>
      </c>
    </row>
    <row r="51" spans="1:27" x14ac:dyDescent="0.25">
      <c r="A51" s="7">
        <v>7</v>
      </c>
      <c r="B51" s="7">
        <f t="shared" si="0"/>
        <v>3.5</v>
      </c>
      <c r="C51" s="7"/>
      <c r="D51" s="7"/>
      <c r="E51" s="7">
        <f t="shared" si="1"/>
        <v>13.194689145077131</v>
      </c>
      <c r="F51" s="7">
        <f t="shared" si="2"/>
        <v>-1.3172958107186371E-2</v>
      </c>
      <c r="G51" s="9" t="s">
        <v>44</v>
      </c>
      <c r="H51" s="4">
        <v>45.488109999999999</v>
      </c>
      <c r="I51" s="4">
        <f>$H$3*($H$55/H51)^0.5</f>
        <v>-3.9756700579517448</v>
      </c>
      <c r="J51" s="4">
        <f>19*(H51-$H$55)*$G$3</f>
        <v>-1.1466944035700066</v>
      </c>
      <c r="K51" s="4">
        <f>2*H51^0.5*$F$8</f>
        <v>96.439222691879664</v>
      </c>
      <c r="L51" s="9">
        <f>I51-(J51/K51)</f>
        <v>-3.963779725662012</v>
      </c>
    </row>
    <row r="52" spans="1:27" x14ac:dyDescent="0.25">
      <c r="A52" s="7">
        <v>8</v>
      </c>
      <c r="B52" s="7">
        <f t="shared" si="0"/>
        <v>4</v>
      </c>
      <c r="C52" s="7"/>
      <c r="D52" s="7"/>
      <c r="E52" s="7">
        <f t="shared" si="1"/>
        <v>15.079644737231007</v>
      </c>
      <c r="F52" s="7">
        <f t="shared" si="2"/>
        <v>1.1187490822928905E-2</v>
      </c>
      <c r="G52" s="10" t="s">
        <v>42</v>
      </c>
      <c r="H52" s="4">
        <f>H46+C45*2*I45</f>
        <v>45.789052669282782</v>
      </c>
      <c r="I52" s="4">
        <f t="shared" ref="I52:I53" si="22">$H$3*($H$55/H52)^0.5</f>
        <v>-3.9625837299658873</v>
      </c>
      <c r="J52" s="4">
        <f t="shared" ref="J52:J53" si="23">19*(H52-$H$55)*$G$3</f>
        <v>0.25331888160174326</v>
      </c>
      <c r="K52" s="4">
        <f t="shared" ref="K52:K53" si="24">2*H52^0.5*$F$8</f>
        <v>96.757710674683238</v>
      </c>
      <c r="L52" s="9">
        <f t="shared" ref="L52:L53" si="25">I52-(J52/K52)</f>
        <v>-3.9652018043274588</v>
      </c>
    </row>
    <row r="53" spans="1:27" x14ac:dyDescent="0.25">
      <c r="A53" s="7">
        <v>9</v>
      </c>
      <c r="B53" s="7">
        <f t="shared" si="0"/>
        <v>4.5</v>
      </c>
      <c r="C53" s="7"/>
      <c r="D53" s="7"/>
      <c r="E53" s="7">
        <f t="shared" si="1"/>
        <v>16.964600329384883</v>
      </c>
      <c r="F53" s="7">
        <f t="shared" si="2"/>
        <v>2.6368082847392153E-3</v>
      </c>
      <c r="G53" s="10" t="s">
        <v>43</v>
      </c>
      <c r="H53" s="4">
        <f>H46+0.25*2*I45</f>
        <v>45.761827520333519</v>
      </c>
      <c r="I53" s="4">
        <f t="shared" si="22"/>
        <v>-3.963762287480967</v>
      </c>
      <c r="J53" s="4">
        <f t="shared" si="23"/>
        <v>0.12666495675091854</v>
      </c>
      <c r="K53" s="4">
        <f t="shared" si="24"/>
        <v>96.728941409831577</v>
      </c>
      <c r="L53" s="9">
        <f t="shared" si="25"/>
        <v>-3.9650717710223433</v>
      </c>
    </row>
    <row r="54" spans="1:27" x14ac:dyDescent="0.25">
      <c r="A54" s="7">
        <v>10</v>
      </c>
      <c r="B54" s="7">
        <f t="shared" si="0"/>
        <v>5</v>
      </c>
      <c r="C54" s="7"/>
      <c r="D54" s="7"/>
      <c r="E54" s="7">
        <f t="shared" si="1"/>
        <v>18.849555921538759</v>
      </c>
      <c r="F54" s="7">
        <f t="shared" si="2"/>
        <v>-8.4434319701948146E-3</v>
      </c>
    </row>
    <row r="55" spans="1:27" x14ac:dyDescent="0.25">
      <c r="A55" s="7">
        <v>11</v>
      </c>
      <c r="B55" s="7">
        <f t="shared" si="0"/>
        <v>5.5</v>
      </c>
      <c r="C55" s="7"/>
      <c r="D55" s="7"/>
      <c r="E55" s="7">
        <f t="shared" si="1"/>
        <v>20.734511513692635</v>
      </c>
      <c r="F55" s="7">
        <f t="shared" si="2"/>
        <v>2.4764047330601015E-3</v>
      </c>
      <c r="G55" s="9" t="s">
        <v>50</v>
      </c>
      <c r="H55" s="4">
        <v>45.7346</v>
      </c>
    </row>
    <row r="56" spans="1:27" x14ac:dyDescent="0.25">
      <c r="A56" s="7">
        <v>12</v>
      </c>
      <c r="B56" s="7">
        <f t="shared" si="0"/>
        <v>6</v>
      </c>
      <c r="C56" s="7"/>
      <c r="D56" s="7"/>
      <c r="E56" s="7">
        <f t="shared" si="1"/>
        <v>22.61946710584651</v>
      </c>
      <c r="F56" s="7">
        <f t="shared" si="2"/>
        <v>4.5912989630399895E-3</v>
      </c>
    </row>
    <row r="57" spans="1:27" x14ac:dyDescent="0.25">
      <c r="A57" s="7">
        <v>13</v>
      </c>
      <c r="B57" s="7">
        <f t="shared" si="0"/>
        <v>6.5</v>
      </c>
      <c r="C57" s="7"/>
      <c r="D57" s="7"/>
      <c r="E57" s="7">
        <f t="shared" si="1"/>
        <v>24.504422698000386</v>
      </c>
      <c r="F57" s="7">
        <f t="shared" si="2"/>
        <v>-4.1617821022793674E-3</v>
      </c>
    </row>
    <row r="58" spans="1:27" x14ac:dyDescent="0.25">
      <c r="A58" s="7">
        <v>14</v>
      </c>
      <c r="B58" s="7">
        <f t="shared" si="0"/>
        <v>7</v>
      </c>
      <c r="C58" s="7"/>
      <c r="D58" s="7"/>
      <c r="E58" s="7">
        <f t="shared" si="1"/>
        <v>26.389378290154262</v>
      </c>
      <c r="F58" s="7">
        <f t="shared" si="2"/>
        <v>-1.1759530701145647E-3</v>
      </c>
    </row>
    <row r="59" spans="1:27" x14ac:dyDescent="0.25">
      <c r="A59" s="7">
        <v>15</v>
      </c>
      <c r="B59" s="7">
        <f t="shared" si="0"/>
        <v>7.5</v>
      </c>
      <c r="C59" s="7"/>
      <c r="D59" s="7"/>
      <c r="E59" s="7">
        <f t="shared" si="1"/>
        <v>28.274333882308138</v>
      </c>
      <c r="F59" s="7">
        <f t="shared" si="2"/>
        <v>3.7526364311976958E-3</v>
      </c>
    </row>
    <row r="60" spans="1:27" x14ac:dyDescent="0.25">
      <c r="A60" s="7">
        <v>16</v>
      </c>
      <c r="B60" s="7">
        <f t="shared" si="0"/>
        <v>8</v>
      </c>
      <c r="C60" s="7"/>
      <c r="D60" s="7"/>
      <c r="E60" s="7">
        <f t="shared" si="1"/>
        <v>30.159289474462014</v>
      </c>
      <c r="F60" s="7">
        <f t="shared" si="2"/>
        <v>-1.1232120811822406E-3</v>
      </c>
    </row>
    <row r="61" spans="1:27" x14ac:dyDescent="0.25">
      <c r="A61" s="7">
        <v>17</v>
      </c>
      <c r="B61" s="7">
        <f t="shared" si="0"/>
        <v>8.5</v>
      </c>
      <c r="C61" s="7"/>
      <c r="D61" s="7"/>
      <c r="E61" s="7">
        <f t="shared" si="1"/>
        <v>32.044245066615886</v>
      </c>
      <c r="F61" s="7">
        <f t="shared" si="2"/>
        <v>-2.31003553541651E-3</v>
      </c>
    </row>
    <row r="62" spans="1:27" x14ac:dyDescent="0.25">
      <c r="A62" s="7">
        <v>18</v>
      </c>
      <c r="B62" s="7">
        <f t="shared" si="0"/>
        <v>9</v>
      </c>
      <c r="C62" s="7"/>
      <c r="D62" s="7"/>
      <c r="E62" s="7">
        <f t="shared" si="1"/>
        <v>33.929200658769766</v>
      </c>
      <c r="F62" s="7">
        <f t="shared" si="2"/>
        <v>2.1534422592722809E-3</v>
      </c>
    </row>
  </sheetData>
  <mergeCells count="4">
    <mergeCell ref="I50:L50"/>
    <mergeCell ref="A23:K23"/>
    <mergeCell ref="A24:F24"/>
    <mergeCell ref="E25:F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Babushkina, Irina A.</dc:creator>
  <cp:lastModifiedBy>Babushkina, Irina A.</cp:lastModifiedBy>
  <dcterms:created xsi:type="dcterms:W3CDTF">2011-08-26T11:34:34Z</dcterms:created>
  <dcterms:modified xsi:type="dcterms:W3CDTF">2011-09-07T11:10:20Z</dcterms:modified>
</cp:coreProperties>
</file>