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580" windowHeight="6075" tabRatio="678"/>
  </bookViews>
  <sheets>
    <sheet name="SupplyShockLag1" sheetId="3" r:id="rId1"/>
    <sheet name="DemandShockLag1" sheetId="4" r:id="rId2"/>
    <sheet name="SupplyShockLag2" sheetId="6" r:id="rId3"/>
    <sheet name="DemandShockLag2" sheetId="7" r:id="rId4"/>
    <sheet name="Size&amp;Speed" sheetId="8" r:id="rId5"/>
    <sheet name="IRF" sheetId="9" r:id="rId6"/>
    <sheet name="LevelofSignificance" sheetId="5" r:id="rId7"/>
    <sheet name="Sheet1" sheetId="12" r:id="rId8"/>
    <sheet name="Sheet2" sheetId="11" r:id="rId9"/>
    <sheet name="Sheet3" sheetId="10" r:id="rId10"/>
    <sheet name="PAK" sheetId="1" r:id="rId11"/>
    <sheet name="matrix" sheetId="2" r:id="rId12"/>
  </sheets>
  <definedNames>
    <definedName name="solver_eng" localSheetId="10" hidden="1">1</definedName>
    <definedName name="solver_neg" localSheetId="10" hidden="1">1</definedName>
    <definedName name="solver_num" localSheetId="10" hidden="1">0</definedName>
    <definedName name="solver_opt" localSheetId="10" hidden="1">PAK!$C$3</definedName>
    <definedName name="solver_typ" localSheetId="10" hidden="1">1</definedName>
    <definedName name="solver_val" localSheetId="10" hidden="1">0</definedName>
    <definedName name="solver_ver" localSheetId="10" hidden="1">3</definedName>
  </definedNames>
  <calcPr calcId="144525"/>
</workbook>
</file>

<file path=xl/calcChain.xml><?xml version="1.0" encoding="utf-8"?>
<calcChain xmlns="http://schemas.openxmlformats.org/spreadsheetml/2006/main">
  <c r="A39" i="6" l="1"/>
  <c r="A38" i="6"/>
  <c r="A37" i="6"/>
  <c r="B38" i="6"/>
  <c r="C38" i="6"/>
  <c r="D38" i="6"/>
  <c r="E38" i="6"/>
  <c r="F38" i="6"/>
  <c r="G38" i="6"/>
  <c r="H38" i="6"/>
  <c r="B39" i="6"/>
  <c r="C39" i="6"/>
  <c r="D39" i="6"/>
  <c r="E39" i="6"/>
  <c r="F39" i="6"/>
  <c r="G39" i="6"/>
  <c r="H39" i="6"/>
  <c r="C37" i="6"/>
  <c r="D37" i="6"/>
  <c r="E37" i="6"/>
  <c r="F37" i="6"/>
  <c r="G37" i="6"/>
  <c r="H37" i="6"/>
  <c r="B37" i="6"/>
  <c r="V12" i="8" l="1"/>
  <c r="U12" i="8"/>
  <c r="U11" i="8"/>
  <c r="V11" i="8"/>
  <c r="V10" i="8"/>
  <c r="U10" i="8"/>
  <c r="V9" i="8"/>
  <c r="U9" i="8"/>
  <c r="V8" i="8"/>
  <c r="U8" i="8"/>
  <c r="V7" i="8"/>
  <c r="U7" i="8"/>
  <c r="V6" i="8"/>
  <c r="U6" i="8"/>
  <c r="V5" i="8"/>
  <c r="U5" i="8"/>
  <c r="T12" i="8"/>
  <c r="S12" i="8"/>
  <c r="T10" i="8"/>
  <c r="T11" i="8"/>
  <c r="T9" i="8"/>
  <c r="T8" i="8"/>
  <c r="T7" i="8"/>
  <c r="S7" i="8"/>
  <c r="S8" i="8"/>
  <c r="S9" i="8"/>
  <c r="S10" i="8"/>
  <c r="S11" i="8"/>
  <c r="S6" i="8"/>
  <c r="S5" i="8"/>
  <c r="C40" i="8" l="1"/>
  <c r="O40" i="8"/>
  <c r="M40" i="8"/>
  <c r="K40" i="8"/>
  <c r="I40" i="8"/>
  <c r="G40" i="8"/>
  <c r="E40" i="8"/>
  <c r="P19" i="8"/>
  <c r="O39" i="8"/>
  <c r="M39" i="8"/>
  <c r="K39" i="8"/>
  <c r="I39" i="8"/>
  <c r="G39" i="8"/>
  <c r="E39" i="8"/>
  <c r="C39" i="8"/>
  <c r="N20" i="8"/>
  <c r="L20" i="8"/>
  <c r="J20" i="8"/>
  <c r="H20" i="8"/>
  <c r="F20" i="8"/>
  <c r="D20" i="8"/>
  <c r="T6" i="8" s="1"/>
  <c r="B20" i="8"/>
  <c r="T5" i="8" s="1"/>
  <c r="P39" i="8" l="1"/>
  <c r="P20" i="8"/>
  <c r="P40" i="8"/>
  <c r="M22" i="3"/>
  <c r="M22" i="6" l="1"/>
  <c r="M24" i="7"/>
  <c r="N24" i="7"/>
  <c r="M19" i="7"/>
  <c r="N22" i="6"/>
  <c r="M19" i="6"/>
  <c r="N22" i="3"/>
  <c r="N24" i="4"/>
  <c r="M24" i="4"/>
  <c r="M19" i="4"/>
  <c r="M19" i="3"/>
  <c r="F8" i="5"/>
  <c r="F9" i="5" s="1"/>
  <c r="E7" i="5"/>
  <c r="F7" i="5" s="1"/>
  <c r="F14" i="5" l="1"/>
  <c r="G14" i="5" s="1"/>
  <c r="B15" i="5" s="1"/>
  <c r="G7" i="5"/>
  <c r="B12" i="5" s="1"/>
  <c r="D9" i="5"/>
  <c r="G43" i="2" l="1" a="1"/>
  <c r="G43" i="2" s="1"/>
  <c r="G40" i="2" a="1"/>
  <c r="G40" i="2" s="1"/>
  <c r="H44" i="2" l="1"/>
  <c r="G44" i="2"/>
  <c r="H43" i="2"/>
  <c r="G41" i="2"/>
  <c r="H41" i="2"/>
  <c r="H40" i="2"/>
  <c r="I28" i="2" a="1"/>
  <c r="I29" i="2" s="1"/>
  <c r="J20" i="2"/>
  <c r="I20" i="2"/>
  <c r="I19" i="2"/>
  <c r="K19" i="2"/>
  <c r="K18" i="2"/>
  <c r="J18" i="2"/>
  <c r="K20" i="2"/>
  <c r="J19" i="2"/>
  <c r="I18" i="2"/>
  <c r="C45" i="2" a="1"/>
  <c r="C45" i="2" s="1"/>
  <c r="A42" i="2" a="1"/>
  <c r="B42" i="2" s="1"/>
  <c r="I30" i="2" l="1"/>
  <c r="K28" i="2"/>
  <c r="K30" i="2"/>
  <c r="J29" i="2"/>
  <c r="J30" i="2"/>
  <c r="K29" i="2"/>
  <c r="J28" i="2"/>
  <c r="I28" i="2"/>
  <c r="B43" i="2"/>
  <c r="A43" i="2"/>
  <c r="A42" i="2"/>
  <c r="B47" i="2" s="1" a="1"/>
  <c r="I22" i="2" a="1"/>
  <c r="I22" i="2" s="1"/>
  <c r="C12" i="2" a="1"/>
  <c r="C12" i="2" s="1"/>
  <c r="B28" i="2" a="1"/>
  <c r="B28" i="2" s="1"/>
  <c r="C26" i="2" a="1"/>
  <c r="C26" i="2" s="1"/>
  <c r="B22" i="2" a="1"/>
  <c r="B22" i="2" s="1"/>
  <c r="A9" i="2" a="1"/>
  <c r="A9" i="2" s="1"/>
  <c r="C48" i="2" l="1"/>
  <c r="B48" i="2"/>
  <c r="C47" i="2"/>
  <c r="B47" i="2"/>
  <c r="B50" i="2" s="1" a="1"/>
  <c r="B14" i="2" a="1"/>
  <c r="B14" i="2" s="1"/>
  <c r="J24" i="2"/>
  <c r="I23" i="2"/>
  <c r="I24" i="2"/>
  <c r="K22" i="2"/>
  <c r="K23" i="2"/>
  <c r="J22" i="2"/>
  <c r="K24" i="2"/>
  <c r="J23" i="2"/>
  <c r="B30" i="2"/>
  <c r="D28" i="2"/>
  <c r="C30" i="2"/>
  <c r="B29" i="2"/>
  <c r="D29" i="2"/>
  <c r="C28" i="2"/>
  <c r="D30" i="2"/>
  <c r="C29" i="2"/>
  <c r="C24" i="2"/>
  <c r="B24" i="2"/>
  <c r="D23" i="2"/>
  <c r="C22" i="2"/>
  <c r="B23" i="2"/>
  <c r="D22" i="2"/>
  <c r="D24" i="2"/>
  <c r="C23" i="2"/>
  <c r="B10" i="2"/>
  <c r="A10" i="2"/>
  <c r="B9" i="2"/>
  <c r="I4" i="1"/>
  <c r="I3" i="1"/>
  <c r="G5" i="1" a="1"/>
  <c r="H6" i="1" s="1"/>
  <c r="B50" i="2" l="1"/>
  <c r="B51" i="2"/>
  <c r="C51" i="2"/>
  <c r="C50" i="2"/>
  <c r="C14" i="2"/>
  <c r="C15" i="2"/>
  <c r="B15" i="2"/>
  <c r="G6" i="1"/>
  <c r="H5" i="1"/>
  <c r="G5" i="1"/>
  <c r="I5" i="1" s="1" a="1"/>
  <c r="I5" i="1" s="1"/>
  <c r="I6" i="1" l="1"/>
</calcChain>
</file>

<file path=xl/sharedStrings.xml><?xml version="1.0" encoding="utf-8"?>
<sst xmlns="http://schemas.openxmlformats.org/spreadsheetml/2006/main" count="434" uniqueCount="130">
  <si>
    <t>E1</t>
  </si>
  <si>
    <t>E2</t>
  </si>
  <si>
    <t>U1</t>
  </si>
  <si>
    <t>U2</t>
  </si>
  <si>
    <t>E1=0.01897*u1-0.000992*u2</t>
  </si>
  <si>
    <t>e2=-0.015252*u1+0.041299*u2</t>
  </si>
  <si>
    <t>u1</t>
  </si>
  <si>
    <t>u2</t>
  </si>
  <si>
    <t>et</t>
  </si>
  <si>
    <t>Pakistan</t>
  </si>
  <si>
    <t>Supply shock</t>
  </si>
  <si>
    <t>Demand Shock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</si>
  <si>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</si>
  <si>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</si>
  <si>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</si>
  <si>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</si>
  <si>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</si>
  <si>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</si>
  <si>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</si>
  <si>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</si>
  <si>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</si>
  <si>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</si>
  <si>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</si>
  <si>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</si>
  <si>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</si>
  <si>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Matrix A</t>
  </si>
  <si>
    <t>Matrix B</t>
  </si>
  <si>
    <t>Matrix C</t>
  </si>
  <si>
    <t>e</t>
  </si>
  <si>
    <t>A Inverse * B*u</t>
  </si>
  <si>
    <t>A*e</t>
  </si>
  <si>
    <t>B*u</t>
  </si>
  <si>
    <t>A Inverse</t>
  </si>
  <si>
    <t>Determinant of A</t>
  </si>
  <si>
    <t>A X B</t>
  </si>
  <si>
    <t xml:space="preserve">Notes: Use Mmulti function </t>
  </si>
  <si>
    <t>Use Mdeterm function</t>
  </si>
  <si>
    <t>Use Minverse Function</t>
  </si>
  <si>
    <t>A Inverse * B</t>
  </si>
  <si>
    <t>AxBxC</t>
  </si>
  <si>
    <t>Matrix F</t>
  </si>
  <si>
    <t>S = Phi (1) * F</t>
  </si>
  <si>
    <t>Phi (1) = A Inverse * B1</t>
  </si>
  <si>
    <t>A Inverse * C</t>
  </si>
  <si>
    <t>A*et = B*ut</t>
  </si>
  <si>
    <t>et = S*ut</t>
  </si>
  <si>
    <t>Psi*et = F*ut</t>
  </si>
  <si>
    <t>S = A Inverse * B = B when A is Identy Matrix (I)</t>
  </si>
  <si>
    <t>Sri Lanka Example:</t>
  </si>
  <si>
    <t>Psi = S Inverse*F</t>
  </si>
  <si>
    <t>Psi =</t>
  </si>
  <si>
    <t xml:space="preserve">S Inverse = </t>
  </si>
  <si>
    <t>Year</t>
  </si>
  <si>
    <t>BGD</t>
  </si>
  <si>
    <t>BTN</t>
  </si>
  <si>
    <t>IND</t>
  </si>
  <si>
    <t>MDV</t>
  </si>
  <si>
    <t>NPL</t>
  </si>
  <si>
    <t>PAK</t>
  </si>
  <si>
    <t>LKA</t>
  </si>
  <si>
    <t>Supply Shocks (U1)</t>
  </si>
  <si>
    <t>Demand Shocks (U2)</t>
  </si>
  <si>
    <t>Correlation of Supply Shocks</t>
  </si>
  <si>
    <t>Level of significance:</t>
  </si>
  <si>
    <t>1. Level of Significance 5%</t>
  </si>
  <si>
    <t>z = 0.5(N-3)^1/2 {ln(1+r)/(1-r)} &gt;1.96</t>
  </si>
  <si>
    <t xml:space="preserve">Here; In lag two N=23; hence </t>
  </si>
  <si>
    <t>N</t>
  </si>
  <si>
    <t>1.96 = 0.5*(23-3)^1/2 {ln(1+r)/(1-r)}</t>
  </si>
  <si>
    <t>ln(1+r)/(1-r) = 1.96/0.5*(20^0.5) = 1.96/0.5*4.472136 =</t>
  </si>
  <si>
    <t>Or, 1+r/1-r = Inverse natural log</t>
  </si>
  <si>
    <t>=</t>
  </si>
  <si>
    <t>Or, 1+r = 2.402569 - 2.402569r</t>
  </si>
  <si>
    <t>Therefore r = 1.402569/3.402569</t>
  </si>
  <si>
    <t>r</t>
  </si>
  <si>
    <t>1+r/1-r=</t>
  </si>
  <si>
    <t>2. Level of Significance 10%</t>
  </si>
  <si>
    <t xml:space="preserve">Positive Correlation = </t>
  </si>
  <si>
    <t>Significant correlation</t>
  </si>
  <si>
    <t>Between India and Bangladesh</t>
  </si>
  <si>
    <t>1. Between Bangladesh and Bhutan</t>
  </si>
  <si>
    <t>2. Between Bangladesh and India</t>
  </si>
  <si>
    <t>3. Between Maldives and Pakistan</t>
  </si>
  <si>
    <t>Range of correlation coefficient</t>
  </si>
  <si>
    <t>At 10% level of confidence, the correlation coeffienct above 0.344 will be significant</t>
  </si>
  <si>
    <t>At 5% level of confidence, the correlation coefficient above 0.4034 will be significant</t>
  </si>
  <si>
    <t>Supply Shocks (U1_02)</t>
  </si>
  <si>
    <t>Demand Shocks (U2_02)</t>
  </si>
  <si>
    <t>Correlation of Supply Shocks Lag 2</t>
  </si>
  <si>
    <t>At 5% level of confidence, the correlation coefficient above 0.4122 will be significant</t>
  </si>
  <si>
    <t>At 10% level of confidence, the correlation coeffienct above 0.352 will be significant</t>
  </si>
  <si>
    <t>Correlation of Demand Shocks Lag 2</t>
  </si>
  <si>
    <t>3. Between India and Sri Lanka</t>
  </si>
  <si>
    <t>Correlation of Demand Shocks (Single Lag)</t>
  </si>
  <si>
    <t>At 10% level of confidence, the correlation coefficient above 0.344 will be significant</t>
  </si>
  <si>
    <t>BTN &amp; NPL</t>
  </si>
  <si>
    <t>BGD &amp; IND</t>
  </si>
  <si>
    <t>1995-03</t>
  </si>
  <si>
    <t>Column 1</t>
  </si>
  <si>
    <t>Column 2</t>
  </si>
  <si>
    <t>Column 3</t>
  </si>
  <si>
    <t>Column 4</t>
  </si>
  <si>
    <t>Column 5</t>
  </si>
  <si>
    <t>Column 6</t>
  </si>
  <si>
    <t>Column 7</t>
  </si>
  <si>
    <t xml:space="preserve"> Accumulated Response of GDP_GROWTH:</t>
  </si>
  <si>
    <t xml:space="preserve"> Period</t>
  </si>
  <si>
    <t xml:space="preserve"> Accumulated Response of GDP_DEFLATOR:</t>
  </si>
  <si>
    <t>Nepal</t>
  </si>
  <si>
    <t>Bangladesh</t>
  </si>
  <si>
    <t>Bhutan</t>
  </si>
  <si>
    <t>India</t>
  </si>
  <si>
    <t>Maldives</t>
  </si>
  <si>
    <t>Sri Lanka</t>
  </si>
  <si>
    <t>Supply Shock</t>
  </si>
  <si>
    <t>Speed of Adjustment</t>
  </si>
  <si>
    <t>Size of Disturbance</t>
  </si>
  <si>
    <t>Average</t>
  </si>
  <si>
    <t>Western Europe</t>
  </si>
  <si>
    <t>East Asia</t>
  </si>
  <si>
    <t>The Americas</t>
  </si>
  <si>
    <t xml:space="preserve">SAARC Average </t>
  </si>
  <si>
    <t>Size</t>
  </si>
  <si>
    <t>Supply Disturbance</t>
  </si>
  <si>
    <t>Demand Disturbance</t>
  </si>
  <si>
    <t>Period</t>
  </si>
  <si>
    <t xml:space="preserve"> Accumulated Response of GDP_GROWTH to Supply Shock</t>
  </si>
  <si>
    <t xml:space="preserve"> Accumulated Response of GDP_GROWTH to Demand Shock</t>
  </si>
  <si>
    <t xml:space="preserve"> Accumulated Response of GDP_DEFLATOR to Supply Shock</t>
  </si>
  <si>
    <t xml:space="preserve"> Accumulated Response of GDP_DEFLATOR to Demand Shock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</si>
</sst>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"/>
    <numFmt numFmtId="165" formatCode="0.000"/>
    <numFmt numFmtId="166" formatCode="0.000000000"/>
    <numFmt numFmtId="167" formatCode="0.00000000"/>
    <numFmt numFmtId="168" formatCode="0.0000000"/>
  </numFmts>
  <fonts count="6" x14ac:knownFonts="1">
    <font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Continuous"/>
    </xf>
    <xf numFmtId="0" fontId="0" fillId="0" borderId="0" xfId="0" applyBorder="1"/>
    <xf numFmtId="0" fontId="0" fillId="0" borderId="2" xfId="0" applyFill="1" applyBorder="1" applyAlignment="1"/>
    <xf numFmtId="0" fontId="0" fillId="0" borderId="3" xfId="0" applyFill="1" applyBorder="1" applyAlignment="1"/>
    <xf numFmtId="0" fontId="3" fillId="0" borderId="0" xfId="0" applyFont="1"/>
    <xf numFmtId="0" fontId="4" fillId="0" borderId="0" xfId="0" applyFont="1"/>
    <xf numFmtId="0" fontId="0" fillId="0" borderId="4" xfId="0" applyFill="1" applyBorder="1" applyAlignment="1"/>
    <xf numFmtId="0" fontId="1" fillId="0" borderId="5" xfId="0" applyFont="1" applyFill="1" applyBorder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3" fillId="0" borderId="0" xfId="0" applyFont="1" applyAlignment="1">
      <alignment horizontal="center"/>
    </xf>
    <xf numFmtId="9" fontId="0" fillId="0" borderId="0" xfId="1" applyFont="1"/>
    <xf numFmtId="11" fontId="0" fillId="0" borderId="0" xfId="0" applyNumberFormat="1"/>
    <xf numFmtId="0" fontId="0" fillId="0" borderId="0" xfId="0" applyBorder="1" applyAlignment="1">
      <alignment horizontal="center"/>
    </xf>
    <xf numFmtId="164" fontId="0" fillId="0" borderId="0" xfId="0" applyNumberFormat="1" applyFill="1" applyBorder="1" applyAlignment="1"/>
    <xf numFmtId="164" fontId="0" fillId="0" borderId="3" xfId="0" applyNumberFormat="1" applyFill="1" applyBorder="1" applyAlignment="1"/>
    <xf numFmtId="165" fontId="0" fillId="0" borderId="0" xfId="0" applyNumberFormat="1" applyFill="1" applyBorder="1" applyAlignment="1"/>
    <xf numFmtId="165" fontId="0" fillId="0" borderId="3" xfId="0" applyNumberFormat="1" applyFill="1" applyBorder="1" applyAlignment="1"/>
    <xf numFmtId="164" fontId="0" fillId="2" borderId="0" xfId="0" applyNumberFormat="1" applyFill="1" applyBorder="1" applyAlignment="1"/>
    <xf numFmtId="164" fontId="0" fillId="2" borderId="3" xfId="0" applyNumberFormat="1" applyFill="1" applyBorder="1" applyAlignment="1"/>
    <xf numFmtId="164" fontId="0" fillId="3" borderId="0" xfId="0" applyNumberFormat="1" applyFill="1" applyBorder="1" applyAlignment="1"/>
    <xf numFmtId="0" fontId="0" fillId="0" borderId="5" xfId="0" applyFill="1" applyBorder="1"/>
    <xf numFmtId="0" fontId="0" fillId="0" borderId="3" xfId="0" applyFill="1" applyBorder="1"/>
    <xf numFmtId="164" fontId="0" fillId="0" borderId="0" xfId="0" applyNumberFormat="1"/>
    <xf numFmtId="164" fontId="0" fillId="3" borderId="3" xfId="0" applyNumberFormat="1" applyFill="1" applyBorder="1" applyAlignment="1"/>
    <xf numFmtId="165" fontId="0" fillId="3" borderId="0" xfId="0" applyNumberFormat="1" applyFill="1" applyBorder="1" applyAlignment="1"/>
    <xf numFmtId="165" fontId="0" fillId="3" borderId="3" xfId="0" applyNumberFormat="1" applyFill="1" applyBorder="1" applyAlignment="1"/>
    <xf numFmtId="0" fontId="1" fillId="0" borderId="6" xfId="0" applyFont="1" applyFill="1" applyBorder="1" applyAlignment="1">
      <alignment horizontal="center"/>
    </xf>
    <xf numFmtId="0" fontId="0" fillId="2" borderId="0" xfId="0" applyFill="1" applyBorder="1" applyAlignment="1"/>
    <xf numFmtId="0" fontId="0" fillId="0" borderId="0" xfId="0" applyAlignment="1">
      <alignment horizontal="center"/>
    </xf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5" fontId="0" fillId="2" borderId="0" xfId="0" applyNumberFormat="1" applyFill="1"/>
    <xf numFmtId="165" fontId="0" fillId="0" borderId="0" xfId="0" applyNumberFormat="1"/>
    <xf numFmtId="165" fontId="3" fillId="0" borderId="0" xfId="0" applyNumberFormat="1" applyFont="1"/>
    <xf numFmtId="165" fontId="0" fillId="0" borderId="0" xfId="0" applyNumberFormat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0" xfId="0" applyAlignment="1"/>
    <xf numFmtId="164" fontId="0" fillId="4" borderId="0" xfId="0" applyNumberFormat="1" applyFill="1" applyBorder="1" applyAlignment="1"/>
    <xf numFmtId="164" fontId="0" fillId="2" borderId="4" xfId="0" applyNumberFormat="1" applyFill="1" applyBorder="1" applyAlignment="1"/>
    <xf numFmtId="164" fontId="0" fillId="0" borderId="4" xfId="0" applyNumberFormat="1" applyFill="1" applyBorder="1" applyAlignment="1"/>
    <xf numFmtId="164" fontId="0" fillId="4" borderId="4" xfId="0" applyNumberFormat="1" applyFill="1" applyBorder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IRF!$B$39</c:f>
              <c:strCache>
                <c:ptCount val="1"/>
                <c:pt idx="0">
                  <c:v>Bangladesh</c:v>
                </c:pt>
              </c:strCache>
            </c:strRef>
          </c:tx>
          <c:val>
            <c:numRef>
              <c:f>IRF!$B$40:$B$54</c:f>
              <c:numCache>
                <c:formatCode>General</c:formatCode>
                <c:ptCount val="15"/>
                <c:pt idx="0">
                  <c:v>5.0909278173270197E-3</c:v>
                </c:pt>
                <c:pt idx="1">
                  <c:v>1.00772155608166E-2</c:v>
                </c:pt>
                <c:pt idx="2">
                  <c:v>1.5034538255117901E-2</c:v>
                </c:pt>
                <c:pt idx="3">
                  <c:v>1.9874814528752501E-2</c:v>
                </c:pt>
                <c:pt idx="4">
                  <c:v>2.40239669966405E-2</c:v>
                </c:pt>
                <c:pt idx="5">
                  <c:v>2.71280539192848E-2</c:v>
                </c:pt>
                <c:pt idx="6">
                  <c:v>2.92628003267493E-2</c:v>
                </c:pt>
                <c:pt idx="7">
                  <c:v>3.07151221807174E-2</c:v>
                </c:pt>
                <c:pt idx="8">
                  <c:v>3.1745064961720103E-2</c:v>
                </c:pt>
                <c:pt idx="9">
                  <c:v>3.2504164613018201E-2</c:v>
                </c:pt>
                <c:pt idx="10">
                  <c:v>3.30650858110626E-2</c:v>
                </c:pt>
                <c:pt idx="11">
                  <c:v>3.3470511359715398E-2</c:v>
                </c:pt>
                <c:pt idx="12">
                  <c:v>3.3757450572115599E-2</c:v>
                </c:pt>
                <c:pt idx="13">
                  <c:v>3.39595550652005E-2</c:v>
                </c:pt>
                <c:pt idx="14">
                  <c:v>3.4103240876136802E-2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IRF!$C$39</c:f>
              <c:strCache>
                <c:ptCount val="1"/>
                <c:pt idx="0">
                  <c:v>Bhutan</c:v>
                </c:pt>
              </c:strCache>
            </c:strRef>
          </c:tx>
          <c:val>
            <c:numRef>
              <c:f>IRF!$C$40:$C$54</c:f>
              <c:numCache>
                <c:formatCode>General</c:formatCode>
                <c:ptCount val="15"/>
                <c:pt idx="0">
                  <c:v>-1.3382289478869699E-2</c:v>
                </c:pt>
                <c:pt idx="1">
                  <c:v>-2.70169792163969E-2</c:v>
                </c:pt>
                <c:pt idx="2">
                  <c:v>-3.7311645849129702E-2</c:v>
                </c:pt>
                <c:pt idx="3">
                  <c:v>-4.3744203418064398E-2</c:v>
                </c:pt>
                <c:pt idx="4">
                  <c:v>-4.7197813003967901E-2</c:v>
                </c:pt>
                <c:pt idx="5">
                  <c:v>-4.8942529824099301E-2</c:v>
                </c:pt>
                <c:pt idx="6">
                  <c:v>-4.9893506908885298E-2</c:v>
                </c:pt>
                <c:pt idx="7">
                  <c:v>-5.0456015104373197E-2</c:v>
                </c:pt>
                <c:pt idx="8">
                  <c:v>-5.0760818594920397E-2</c:v>
                </c:pt>
                <c:pt idx="9">
                  <c:v>-5.0889724578745098E-2</c:v>
                </c:pt>
                <c:pt idx="10">
                  <c:v>-5.0931618663366103E-2</c:v>
                </c:pt>
                <c:pt idx="11">
                  <c:v>-5.0949718066426897E-2</c:v>
                </c:pt>
                <c:pt idx="12">
                  <c:v>-5.0965179101612697E-2</c:v>
                </c:pt>
                <c:pt idx="13">
                  <c:v>-5.0975974101461603E-2</c:v>
                </c:pt>
                <c:pt idx="14">
                  <c:v>-5.0979472790430302E-2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IRF!$D$39</c:f>
              <c:strCache>
                <c:ptCount val="1"/>
                <c:pt idx="0">
                  <c:v>India</c:v>
                </c:pt>
              </c:strCache>
            </c:strRef>
          </c:tx>
          <c:val>
            <c:numRef>
              <c:f>IRF!$D$40:$D$54</c:f>
              <c:numCache>
                <c:formatCode>General</c:formatCode>
                <c:ptCount val="15"/>
                <c:pt idx="0">
                  <c:v>-1.14300209397878E-3</c:v>
                </c:pt>
                <c:pt idx="1">
                  <c:v>-8.5053473140163198E-4</c:v>
                </c:pt>
                <c:pt idx="2" formatCode="0.00E+00">
                  <c:v>7.4428650926011498E-6</c:v>
                </c:pt>
                <c:pt idx="3">
                  <c:v>6.2367145313028895E-4</c:v>
                </c:pt>
                <c:pt idx="4">
                  <c:v>1.1021645205678201E-3</c:v>
                </c:pt>
                <c:pt idx="5">
                  <c:v>1.4869265072692799E-3</c:v>
                </c:pt>
                <c:pt idx="6">
                  <c:v>1.81978362098453E-3</c:v>
                </c:pt>
                <c:pt idx="7">
                  <c:v>2.0994570167033998E-3</c:v>
                </c:pt>
                <c:pt idx="8">
                  <c:v>2.3353371733293498E-3</c:v>
                </c:pt>
                <c:pt idx="9">
                  <c:v>2.5330584340452402E-3</c:v>
                </c:pt>
                <c:pt idx="10">
                  <c:v>2.6994365479998902E-3</c:v>
                </c:pt>
                <c:pt idx="11">
                  <c:v>2.83926206643972E-3</c:v>
                </c:pt>
                <c:pt idx="12">
                  <c:v>2.95686280846091E-3</c:v>
                </c:pt>
                <c:pt idx="13">
                  <c:v>3.05572271573834E-3</c:v>
                </c:pt>
                <c:pt idx="14">
                  <c:v>3.1388468229671899E-3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IRF!$E$39</c:f>
              <c:strCache>
                <c:ptCount val="1"/>
                <c:pt idx="0">
                  <c:v>Maldives</c:v>
                </c:pt>
              </c:strCache>
            </c:strRef>
          </c:tx>
          <c:val>
            <c:numRef>
              <c:f>IRF!$E$40:$E$54</c:f>
              <c:numCache>
                <c:formatCode>General</c:formatCode>
                <c:ptCount val="15"/>
                <c:pt idx="0">
                  <c:v>-5.9319236484499296E-3</c:v>
                </c:pt>
                <c:pt idx="1">
                  <c:v>-8.90858384384168E-3</c:v>
                </c:pt>
                <c:pt idx="2">
                  <c:v>-2.1316627771017099E-2</c:v>
                </c:pt>
                <c:pt idx="3">
                  <c:v>-2.0331806186961201E-2</c:v>
                </c:pt>
                <c:pt idx="4">
                  <c:v>-2.4124967936940599E-2</c:v>
                </c:pt>
                <c:pt idx="5">
                  <c:v>-2.58373017186821E-2</c:v>
                </c:pt>
                <c:pt idx="6">
                  <c:v>-2.8168503187631401E-2</c:v>
                </c:pt>
                <c:pt idx="7">
                  <c:v>-2.8449376628093302E-2</c:v>
                </c:pt>
                <c:pt idx="8">
                  <c:v>-2.9742893908295098E-2</c:v>
                </c:pt>
                <c:pt idx="9">
                  <c:v>-3.0231153571216501E-2</c:v>
                </c:pt>
                <c:pt idx="10">
                  <c:v>-3.0809865794414502E-2</c:v>
                </c:pt>
                <c:pt idx="11">
                  <c:v>-3.1043358965309999E-2</c:v>
                </c:pt>
                <c:pt idx="12">
                  <c:v>-3.14053773465921E-2</c:v>
                </c:pt>
                <c:pt idx="13">
                  <c:v>-3.1556548712997602E-2</c:v>
                </c:pt>
                <c:pt idx="14">
                  <c:v>-3.1728632042825E-2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IRF!$F$39</c:f>
              <c:strCache>
                <c:ptCount val="1"/>
                <c:pt idx="0">
                  <c:v>Nepal</c:v>
                </c:pt>
              </c:strCache>
            </c:strRef>
          </c:tx>
          <c:val>
            <c:numRef>
              <c:f>IRF!$F$40:$F$54</c:f>
              <c:numCache>
                <c:formatCode>General</c:formatCode>
                <c:ptCount val="15"/>
                <c:pt idx="0">
                  <c:v>1.24914684980354E-2</c:v>
                </c:pt>
                <c:pt idx="1">
                  <c:v>2.5165681928909701E-2</c:v>
                </c:pt>
                <c:pt idx="2">
                  <c:v>2.99368292160292E-2</c:v>
                </c:pt>
                <c:pt idx="3">
                  <c:v>2.8864976178075801E-2</c:v>
                </c:pt>
                <c:pt idx="4">
                  <c:v>2.85217305386305E-2</c:v>
                </c:pt>
                <c:pt idx="5">
                  <c:v>2.8985263916262102E-2</c:v>
                </c:pt>
                <c:pt idx="6">
                  <c:v>2.88207947832517E-2</c:v>
                </c:pt>
                <c:pt idx="7">
                  <c:v>2.8626367019234E-2</c:v>
                </c:pt>
                <c:pt idx="8">
                  <c:v>2.8724416237940201E-2</c:v>
                </c:pt>
                <c:pt idx="9">
                  <c:v>2.8763191571739299E-2</c:v>
                </c:pt>
                <c:pt idx="10">
                  <c:v>2.8716638274281201E-2</c:v>
                </c:pt>
                <c:pt idx="11">
                  <c:v>2.8717641845219199E-2</c:v>
                </c:pt>
                <c:pt idx="12">
                  <c:v>2.8734779407262798E-2</c:v>
                </c:pt>
                <c:pt idx="13">
                  <c:v>2.8729245312888799E-2</c:v>
                </c:pt>
                <c:pt idx="14">
                  <c:v>2.87246488240545E-2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IRF!$G$39</c:f>
              <c:strCache>
                <c:ptCount val="1"/>
                <c:pt idx="0">
                  <c:v>Pakistan</c:v>
                </c:pt>
              </c:strCache>
            </c:strRef>
          </c:tx>
          <c:val>
            <c:numRef>
              <c:f>IRF!$G$40:$G$54</c:f>
              <c:numCache>
                <c:formatCode>General</c:formatCode>
                <c:ptCount val="15"/>
                <c:pt idx="0">
                  <c:v>-2.9470175221195299E-2</c:v>
                </c:pt>
                <c:pt idx="1">
                  <c:v>-2.8484414911272599E-2</c:v>
                </c:pt>
                <c:pt idx="2">
                  <c:v>-3.3699598304817599E-2</c:v>
                </c:pt>
                <c:pt idx="3">
                  <c:v>-3.1675084321950202E-2</c:v>
                </c:pt>
                <c:pt idx="4">
                  <c:v>-3.3003870107382399E-2</c:v>
                </c:pt>
                <c:pt idx="5">
                  <c:v>-3.2417234277342902E-2</c:v>
                </c:pt>
                <c:pt idx="6">
                  <c:v>-3.2891218091474501E-2</c:v>
                </c:pt>
                <c:pt idx="7">
                  <c:v>-3.2724518091414398E-2</c:v>
                </c:pt>
                <c:pt idx="8">
                  <c:v>-3.2874722227834698E-2</c:v>
                </c:pt>
                <c:pt idx="9">
                  <c:v>-3.2820311183104203E-2</c:v>
                </c:pt>
                <c:pt idx="10">
                  <c:v>-3.2866402219618701E-2</c:v>
                </c:pt>
                <c:pt idx="11">
                  <c:v>-3.2848857757645497E-2</c:v>
                </c:pt>
                <c:pt idx="12">
                  <c:v>-3.2863251187738897E-2</c:v>
                </c:pt>
                <c:pt idx="13">
                  <c:v>-3.2857692873146702E-2</c:v>
                </c:pt>
                <c:pt idx="14">
                  <c:v>-3.2862201526768803E-2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IRF!$H$39</c:f>
              <c:strCache>
                <c:ptCount val="1"/>
                <c:pt idx="0">
                  <c:v>Sri Lanka</c:v>
                </c:pt>
              </c:strCache>
            </c:strRef>
          </c:tx>
          <c:val>
            <c:numRef>
              <c:f>IRF!$H$40:$H$54</c:f>
              <c:numCache>
                <c:formatCode>General</c:formatCode>
                <c:ptCount val="15"/>
                <c:pt idx="0">
                  <c:v>-1.0202372403566499E-2</c:v>
                </c:pt>
                <c:pt idx="1">
                  <c:v>9.6551167363570804E-4</c:v>
                </c:pt>
                <c:pt idx="2">
                  <c:v>6.3401868439950703E-3</c:v>
                </c:pt>
                <c:pt idx="3">
                  <c:v>3.9152727170800299E-3</c:v>
                </c:pt>
                <c:pt idx="4">
                  <c:v>3.40411246901944E-3</c:v>
                </c:pt>
                <c:pt idx="5">
                  <c:v>4.6765163532557202E-3</c:v>
                </c:pt>
                <c:pt idx="6">
                  <c:v>4.8749649240125304E-3</c:v>
                </c:pt>
                <c:pt idx="7">
                  <c:v>4.5399445089639098E-3</c:v>
                </c:pt>
                <c:pt idx="8">
                  <c:v>4.5689769115875804E-3</c:v>
                </c:pt>
                <c:pt idx="9">
                  <c:v>4.6952498836416202E-3</c:v>
                </c:pt>
                <c:pt idx="10">
                  <c:v>4.6800441809407298E-3</c:v>
                </c:pt>
                <c:pt idx="11">
                  <c:v>4.6469683957977397E-3</c:v>
                </c:pt>
                <c:pt idx="12">
                  <c:v>4.6588285425269802E-3</c:v>
                </c:pt>
                <c:pt idx="13">
                  <c:v>4.66905559640147E-3</c:v>
                </c:pt>
                <c:pt idx="14">
                  <c:v>4.6644784751781396E-3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043456"/>
        <c:axId val="147044992"/>
      </c:lineChart>
      <c:catAx>
        <c:axId val="147043456"/>
        <c:scaling>
          <c:orientation val="minMax"/>
        </c:scaling>
        <c:delete val="0"/>
        <c:axPos val="b"/>
        <c:majorTickMark val="out"/>
        <c:minorTickMark val="none"/>
        <c:tickLblPos val="nextTo"/>
        <c:crossAx val="147044992"/>
        <c:crosses val="autoZero"/>
        <c:auto val="1"/>
        <c:lblAlgn val="ctr"/>
        <c:lblOffset val="100"/>
        <c:noMultiLvlLbl val="0"/>
      </c:catAx>
      <c:valAx>
        <c:axId val="147044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7043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IRF!$B$57</c:f>
              <c:strCache>
                <c:ptCount val="1"/>
                <c:pt idx="0">
                  <c:v>Bangladesh</c:v>
                </c:pt>
              </c:strCache>
            </c:strRef>
          </c:tx>
          <c:val>
            <c:numRef>
              <c:f>IRF!$B$58:$B$72</c:f>
              <c:numCache>
                <c:formatCode>General</c:formatCode>
                <c:ptCount val="15"/>
                <c:pt idx="0">
                  <c:v>9.0360091737325798E-3</c:v>
                </c:pt>
                <c:pt idx="1">
                  <c:v>1.64146875837641E-2</c:v>
                </c:pt>
                <c:pt idx="2">
                  <c:v>1.9021422955945302E-2</c:v>
                </c:pt>
                <c:pt idx="3">
                  <c:v>1.8846168750290399E-2</c:v>
                </c:pt>
                <c:pt idx="4">
                  <c:v>1.8303037922821699E-2</c:v>
                </c:pt>
                <c:pt idx="5">
                  <c:v>1.8307052774465499E-2</c:v>
                </c:pt>
                <c:pt idx="6">
                  <c:v>1.8678468599179699E-2</c:v>
                </c:pt>
                <c:pt idx="7">
                  <c:v>1.9038154263468499E-2</c:v>
                </c:pt>
                <c:pt idx="8">
                  <c:v>1.9231525869815198E-2</c:v>
                </c:pt>
                <c:pt idx="9">
                  <c:v>1.9299787588782199E-2</c:v>
                </c:pt>
                <c:pt idx="10">
                  <c:v>1.93265557508597E-2</c:v>
                </c:pt>
                <c:pt idx="11">
                  <c:v>1.9355021290451201E-2</c:v>
                </c:pt>
                <c:pt idx="12">
                  <c:v>1.9388230232779E-2</c:v>
                </c:pt>
                <c:pt idx="13">
                  <c:v>1.9416771656685001E-2</c:v>
                </c:pt>
                <c:pt idx="14">
                  <c:v>1.94359147115159E-2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IRF!$C$57</c:f>
              <c:strCache>
                <c:ptCount val="1"/>
                <c:pt idx="0">
                  <c:v>Bhutan</c:v>
                </c:pt>
              </c:strCache>
            </c:strRef>
          </c:tx>
          <c:val>
            <c:numRef>
              <c:f>IRF!$C$58:$C$72</c:f>
              <c:numCache>
                <c:formatCode>General</c:formatCode>
                <c:ptCount val="15"/>
                <c:pt idx="0">
                  <c:v>8.1172291036559398E-3</c:v>
                </c:pt>
                <c:pt idx="1">
                  <c:v>1.54985357148481E-2</c:v>
                </c:pt>
                <c:pt idx="2">
                  <c:v>1.929595445273E-2</c:v>
                </c:pt>
                <c:pt idx="3">
                  <c:v>2.0713004259348699E-2</c:v>
                </c:pt>
                <c:pt idx="4">
                  <c:v>2.15142910898426E-2</c:v>
                </c:pt>
                <c:pt idx="5">
                  <c:v>2.23027183271612E-2</c:v>
                </c:pt>
                <c:pt idx="6">
                  <c:v>2.28909602704554E-2</c:v>
                </c:pt>
                <c:pt idx="7">
                  <c:v>2.3130637050769801E-2</c:v>
                </c:pt>
                <c:pt idx="8">
                  <c:v>2.3148874832473399E-2</c:v>
                </c:pt>
                <c:pt idx="9">
                  <c:v>2.3133961559815699E-2</c:v>
                </c:pt>
                <c:pt idx="10">
                  <c:v>2.3156912693438302E-2</c:v>
                </c:pt>
                <c:pt idx="11">
                  <c:v>2.3191575360807501E-2</c:v>
                </c:pt>
                <c:pt idx="12">
                  <c:v>2.32062982491428E-2</c:v>
                </c:pt>
                <c:pt idx="13">
                  <c:v>2.3202390432520498E-2</c:v>
                </c:pt>
                <c:pt idx="14">
                  <c:v>2.3196095570007898E-2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IRF!$D$57</c:f>
              <c:strCache>
                <c:ptCount val="1"/>
                <c:pt idx="0">
                  <c:v>India</c:v>
                </c:pt>
              </c:strCache>
            </c:strRef>
          </c:tx>
          <c:val>
            <c:numRef>
              <c:f>IRF!$D$58:$D$72</c:f>
              <c:numCache>
                <c:formatCode>General</c:formatCode>
                <c:ptCount val="15"/>
                <c:pt idx="0">
                  <c:v>1.7883235443753798E-2</c:v>
                </c:pt>
                <c:pt idx="1">
                  <c:v>2.4495635200696701E-2</c:v>
                </c:pt>
                <c:pt idx="2">
                  <c:v>3.4698123752132999E-2</c:v>
                </c:pt>
                <c:pt idx="3">
                  <c:v>4.1465823355668403E-2</c:v>
                </c:pt>
                <c:pt idx="4">
                  <c:v>4.7912738968074103E-2</c:v>
                </c:pt>
                <c:pt idx="5">
                  <c:v>5.2963904102906398E-2</c:v>
                </c:pt>
                <c:pt idx="6">
                  <c:v>5.7371485666472599E-2</c:v>
                </c:pt>
                <c:pt idx="7">
                  <c:v>6.1009148486491901E-2</c:v>
                </c:pt>
                <c:pt idx="8">
                  <c:v>6.4098600984017803E-2</c:v>
                </c:pt>
                <c:pt idx="9">
                  <c:v>6.6682267086470598E-2</c:v>
                </c:pt>
                <c:pt idx="10">
                  <c:v>6.8860539447195099E-2</c:v>
                </c:pt>
                <c:pt idx="11">
                  <c:v>7.0689292393268197E-2</c:v>
                </c:pt>
                <c:pt idx="12">
                  <c:v>7.2228040859130899E-2</c:v>
                </c:pt>
                <c:pt idx="13">
                  <c:v>7.3521248369442099E-2</c:v>
                </c:pt>
                <c:pt idx="14">
                  <c:v>7.4608767634749495E-2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IRF!$E$57</c:f>
              <c:strCache>
                <c:ptCount val="1"/>
                <c:pt idx="0">
                  <c:v>Maldives</c:v>
                </c:pt>
              </c:strCache>
            </c:strRef>
          </c:tx>
          <c:val>
            <c:numRef>
              <c:f>IRF!$E$58:$E$72</c:f>
              <c:numCache>
                <c:formatCode>General</c:formatCode>
                <c:ptCount val="15"/>
                <c:pt idx="0">
                  <c:v>3.88788766411911E-2</c:v>
                </c:pt>
                <c:pt idx="1">
                  <c:v>4.07175786493124E-2</c:v>
                </c:pt>
                <c:pt idx="2">
                  <c:v>5.8885802271815897E-2</c:v>
                </c:pt>
                <c:pt idx="3">
                  <c:v>6.2137201439732698E-2</c:v>
                </c:pt>
                <c:pt idx="4">
                  <c:v>7.1725694166955095E-2</c:v>
                </c:pt>
                <c:pt idx="5">
                  <c:v>7.3746519012843598E-2</c:v>
                </c:pt>
                <c:pt idx="6">
                  <c:v>7.8711729674719705E-2</c:v>
                </c:pt>
                <c:pt idx="7">
                  <c:v>8.0254921780150298E-2</c:v>
                </c:pt>
                <c:pt idx="8">
                  <c:v>8.2816216212711305E-2</c:v>
                </c:pt>
                <c:pt idx="9">
                  <c:v>8.3758943979603095E-2</c:v>
                </c:pt>
                <c:pt idx="10">
                  <c:v>8.5139001643168802E-2</c:v>
                </c:pt>
                <c:pt idx="11">
                  <c:v>8.5727110974222004E-2</c:v>
                </c:pt>
                <c:pt idx="12">
                  <c:v>8.6453140816837304E-2</c:v>
                </c:pt>
                <c:pt idx="13">
                  <c:v>8.68065418742619E-2</c:v>
                </c:pt>
                <c:pt idx="14">
                  <c:v>8.7201127599020906E-2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IRF!$F$57</c:f>
              <c:strCache>
                <c:ptCount val="1"/>
                <c:pt idx="0">
                  <c:v>Nepal</c:v>
                </c:pt>
              </c:strCache>
            </c:strRef>
          </c:tx>
          <c:val>
            <c:numRef>
              <c:f>IRF!$F$58:$F$72</c:f>
              <c:numCache>
                <c:formatCode>General</c:formatCode>
                <c:ptCount val="15"/>
                <c:pt idx="0">
                  <c:v>2.5221407081462598E-2</c:v>
                </c:pt>
                <c:pt idx="1">
                  <c:v>3.5996959623321702E-2</c:v>
                </c:pt>
                <c:pt idx="2">
                  <c:v>3.6791198316806301E-2</c:v>
                </c:pt>
                <c:pt idx="3">
                  <c:v>3.7450952018764798E-2</c:v>
                </c:pt>
                <c:pt idx="4">
                  <c:v>3.79267947932133E-2</c:v>
                </c:pt>
                <c:pt idx="5">
                  <c:v>3.74681197075925E-2</c:v>
                </c:pt>
                <c:pt idx="6">
                  <c:v>3.7279244936551201E-2</c:v>
                </c:pt>
                <c:pt idx="7">
                  <c:v>3.7431707550923503E-2</c:v>
                </c:pt>
                <c:pt idx="8">
                  <c:v>3.7433929980565397E-2</c:v>
                </c:pt>
                <c:pt idx="9">
                  <c:v>3.7375360357901899E-2</c:v>
                </c:pt>
                <c:pt idx="10">
                  <c:v>3.7393882610797097E-2</c:v>
                </c:pt>
                <c:pt idx="11">
                  <c:v>3.7410689848791E-2</c:v>
                </c:pt>
                <c:pt idx="12">
                  <c:v>3.7399108715755303E-2</c:v>
                </c:pt>
                <c:pt idx="13">
                  <c:v>3.7396555971741699E-2</c:v>
                </c:pt>
                <c:pt idx="14">
                  <c:v>3.7401578791622397E-2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IRF!$G$57</c:f>
              <c:strCache>
                <c:ptCount val="1"/>
                <c:pt idx="0">
                  <c:v>Pakistan</c:v>
                </c:pt>
              </c:strCache>
            </c:strRef>
          </c:tx>
          <c:val>
            <c:numRef>
              <c:f>IRF!$G$58:$G$72</c:f>
              <c:numCache>
                <c:formatCode>General</c:formatCode>
                <c:ptCount val="15"/>
                <c:pt idx="0">
                  <c:v>3.2511951563914898E-2</c:v>
                </c:pt>
                <c:pt idx="1">
                  <c:v>3.7301279293895401E-2</c:v>
                </c:pt>
                <c:pt idx="2">
                  <c:v>5.3803239871384599E-2</c:v>
                </c:pt>
                <c:pt idx="3">
                  <c:v>5.7405880473331401E-2</c:v>
                </c:pt>
                <c:pt idx="4">
                  <c:v>6.2736821229987902E-2</c:v>
                </c:pt>
                <c:pt idx="5">
                  <c:v>6.3646306555895593E-2</c:v>
                </c:pt>
                <c:pt idx="6">
                  <c:v>6.51820197618624E-2</c:v>
                </c:pt>
                <c:pt idx="7">
                  <c:v>6.54157327466941E-2</c:v>
                </c:pt>
                <c:pt idx="8">
                  <c:v>6.5883784307404505E-2</c:v>
                </c:pt>
                <c:pt idx="9">
                  <c:v>6.5952104118879695E-2</c:v>
                </c:pt>
                <c:pt idx="10">
                  <c:v>6.6096423576131602E-2</c:v>
                </c:pt>
                <c:pt idx="11">
                  <c:v>6.61158719986982E-2</c:v>
                </c:pt>
                <c:pt idx="12">
                  <c:v>6.6159999000545394E-2</c:v>
                </c:pt>
                <c:pt idx="13">
                  <c:v>6.6165380268757096E-2</c:v>
                </c:pt>
                <c:pt idx="14">
                  <c:v>6.6178869426097894E-2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IRF!$H$57</c:f>
              <c:strCache>
                <c:ptCount val="1"/>
                <c:pt idx="0">
                  <c:v>Sri Lanka</c:v>
                </c:pt>
              </c:strCache>
            </c:strRef>
          </c:tx>
          <c:val>
            <c:numRef>
              <c:f>IRF!$H$58:$H$72</c:f>
              <c:numCache>
                <c:formatCode>General</c:formatCode>
                <c:ptCount val="15"/>
                <c:pt idx="0">
                  <c:v>3.0858087600146501E-2</c:v>
                </c:pt>
                <c:pt idx="1">
                  <c:v>3.5525294568919098E-2</c:v>
                </c:pt>
                <c:pt idx="2">
                  <c:v>2.78344714029123E-2</c:v>
                </c:pt>
                <c:pt idx="3">
                  <c:v>2.8900459729622699E-2</c:v>
                </c:pt>
                <c:pt idx="4">
                  <c:v>3.1933835614530899E-2</c:v>
                </c:pt>
                <c:pt idx="5">
                  <c:v>3.1531992143224399E-2</c:v>
                </c:pt>
                <c:pt idx="6">
                  <c:v>3.0781209507875801E-2</c:v>
                </c:pt>
                <c:pt idx="7">
                  <c:v>3.1090697676317398E-2</c:v>
                </c:pt>
                <c:pt idx="8">
                  <c:v>3.1328081524096101E-2</c:v>
                </c:pt>
                <c:pt idx="9">
                  <c:v>3.1215712909442798E-2</c:v>
                </c:pt>
                <c:pt idx="10">
                  <c:v>3.11637249477697E-2</c:v>
                </c:pt>
                <c:pt idx="11">
                  <c:v>3.1210970895710101E-2</c:v>
                </c:pt>
                <c:pt idx="12">
                  <c:v>3.1223344049762802E-2</c:v>
                </c:pt>
                <c:pt idx="13">
                  <c:v>3.12075546947858E-2</c:v>
                </c:pt>
                <c:pt idx="14">
                  <c:v>3.12061911437858E-2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74816"/>
        <c:axId val="154284800"/>
      </c:lineChart>
      <c:catAx>
        <c:axId val="154274816"/>
        <c:scaling>
          <c:orientation val="minMax"/>
        </c:scaling>
        <c:delete val="0"/>
        <c:axPos val="b"/>
        <c:majorTickMark val="out"/>
        <c:minorTickMark val="none"/>
        <c:tickLblPos val="nextTo"/>
        <c:crossAx val="154284800"/>
        <c:crosses val="autoZero"/>
        <c:auto val="1"/>
        <c:lblAlgn val="ctr"/>
        <c:lblOffset val="100"/>
        <c:noMultiLvlLbl val="0"/>
      </c:catAx>
      <c:valAx>
        <c:axId val="154284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4274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IRF!$B$2</c:f>
              <c:strCache>
                <c:ptCount val="1"/>
                <c:pt idx="0">
                  <c:v>Bangladesh</c:v>
                </c:pt>
              </c:strCache>
            </c:strRef>
          </c:tx>
          <c:val>
            <c:numRef>
              <c:f>IRF!$B$3:$B$17</c:f>
              <c:numCache>
                <c:formatCode>General</c:formatCode>
                <c:ptCount val="15"/>
                <c:pt idx="0">
                  <c:v>3.7609118651853002E-3</c:v>
                </c:pt>
                <c:pt idx="1">
                  <c:v>7.6412986005977802E-3</c:v>
                </c:pt>
                <c:pt idx="2">
                  <c:v>1.05094568031638E-2</c:v>
                </c:pt>
                <c:pt idx="3">
                  <c:v>1.2464599053419401E-2</c:v>
                </c:pt>
                <c:pt idx="4">
                  <c:v>1.3867417344906201E-2</c:v>
                </c:pt>
                <c:pt idx="5">
                  <c:v>1.49419384039406E-2</c:v>
                </c:pt>
                <c:pt idx="6">
                  <c:v>1.57671850370108E-2</c:v>
                </c:pt>
                <c:pt idx="7">
                  <c:v>1.63746906612868E-2</c:v>
                </c:pt>
                <c:pt idx="8">
                  <c:v>1.6803590311320699E-2</c:v>
                </c:pt>
                <c:pt idx="9">
                  <c:v>1.7102254109735E-2</c:v>
                </c:pt>
                <c:pt idx="10">
                  <c:v>1.73131440027674E-2</c:v>
                </c:pt>
                <c:pt idx="11">
                  <c:v>1.7465119301059599E-2</c:v>
                </c:pt>
                <c:pt idx="12">
                  <c:v>1.7575469524180001E-2</c:v>
                </c:pt>
                <c:pt idx="13">
                  <c:v>1.7655063110154301E-2</c:v>
                </c:pt>
                <c:pt idx="14">
                  <c:v>1.7711874614601299E-2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IRF!$C$2</c:f>
              <c:strCache>
                <c:ptCount val="1"/>
                <c:pt idx="0">
                  <c:v>Bhutan</c:v>
                </c:pt>
              </c:strCache>
            </c:strRef>
          </c:tx>
          <c:val>
            <c:numRef>
              <c:f>IRF!$C$3:$C$17</c:f>
              <c:numCache>
                <c:formatCode>General</c:formatCode>
                <c:ptCount val="15"/>
                <c:pt idx="0">
                  <c:v>1.41791633339996E-2</c:v>
                </c:pt>
                <c:pt idx="1">
                  <c:v>2.3031683227293799E-2</c:v>
                </c:pt>
                <c:pt idx="2">
                  <c:v>2.76717644574647E-2</c:v>
                </c:pt>
                <c:pt idx="3">
                  <c:v>3.1722232665731799E-2</c:v>
                </c:pt>
                <c:pt idx="4">
                  <c:v>3.5477301388846402E-2</c:v>
                </c:pt>
                <c:pt idx="5">
                  <c:v>3.7853593074161203E-2</c:v>
                </c:pt>
                <c:pt idx="6">
                  <c:v>3.8715612389140203E-2</c:v>
                </c:pt>
                <c:pt idx="7">
                  <c:v>3.8847522168603599E-2</c:v>
                </c:pt>
                <c:pt idx="8">
                  <c:v>3.89298289880496E-2</c:v>
                </c:pt>
                <c:pt idx="9">
                  <c:v>3.9107013326368602E-2</c:v>
                </c:pt>
                <c:pt idx="10">
                  <c:v>3.9250856485095902E-2</c:v>
                </c:pt>
                <c:pt idx="11">
                  <c:v>3.9289996941345301E-2</c:v>
                </c:pt>
                <c:pt idx="12">
                  <c:v>3.9270096386405502E-2</c:v>
                </c:pt>
                <c:pt idx="13">
                  <c:v>3.9254733893452597E-2</c:v>
                </c:pt>
                <c:pt idx="14">
                  <c:v>3.9260494647106403E-2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IRF!$D$2</c:f>
              <c:strCache>
                <c:ptCount val="1"/>
                <c:pt idx="0">
                  <c:v>India</c:v>
                </c:pt>
              </c:strCache>
            </c:strRef>
          </c:tx>
          <c:val>
            <c:numRef>
              <c:f>IRF!$D$3:$D$17</c:f>
              <c:numCache>
                <c:formatCode>General</c:formatCode>
                <c:ptCount val="15"/>
                <c:pt idx="0">
                  <c:v>1.7774306045744301E-2</c:v>
                </c:pt>
                <c:pt idx="1">
                  <c:v>2.1616223207569101E-2</c:v>
                </c:pt>
                <c:pt idx="2">
                  <c:v>2.0396047418746201E-2</c:v>
                </c:pt>
                <c:pt idx="3">
                  <c:v>1.9724055693322001E-2</c:v>
                </c:pt>
                <c:pt idx="4">
                  <c:v>1.9634144406137699E-2</c:v>
                </c:pt>
                <c:pt idx="5">
                  <c:v>1.9646904526446501E-2</c:v>
                </c:pt>
                <c:pt idx="6">
                  <c:v>1.9615410707651701E-2</c:v>
                </c:pt>
                <c:pt idx="7">
                  <c:v>1.9576091366349999E-2</c:v>
                </c:pt>
                <c:pt idx="8">
                  <c:v>1.9542472975772E-2</c:v>
                </c:pt>
                <c:pt idx="9">
                  <c:v>1.9516414660894699E-2</c:v>
                </c:pt>
                <c:pt idx="10">
                  <c:v>1.94945825905764E-2</c:v>
                </c:pt>
                <c:pt idx="11">
                  <c:v>1.9476209630305601E-2</c:v>
                </c:pt>
                <c:pt idx="12">
                  <c:v>1.94606644471551E-2</c:v>
                </c:pt>
                <c:pt idx="13">
                  <c:v>1.9447614116211601E-2</c:v>
                </c:pt>
                <c:pt idx="14">
                  <c:v>1.9436639118960899E-2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IRF!$E$2</c:f>
              <c:strCache>
                <c:ptCount val="1"/>
                <c:pt idx="0">
                  <c:v>Maldives</c:v>
                </c:pt>
              </c:strCache>
            </c:strRef>
          </c:tx>
          <c:val>
            <c:numRef>
              <c:f>IRF!$E$3:$E$17</c:f>
              <c:numCache>
                <c:formatCode>General</c:formatCode>
                <c:ptCount val="15"/>
                <c:pt idx="0">
                  <c:v>6.4597315099262601E-2</c:v>
                </c:pt>
                <c:pt idx="1">
                  <c:v>4.8633296388328598E-2</c:v>
                </c:pt>
                <c:pt idx="2">
                  <c:v>3.0109821154488299E-2</c:v>
                </c:pt>
                <c:pt idx="3">
                  <c:v>4.2114839826535098E-2</c:v>
                </c:pt>
                <c:pt idx="4">
                  <c:v>4.5531622280905598E-2</c:v>
                </c:pt>
                <c:pt idx="5">
                  <c:v>4.0830532958122397E-2</c:v>
                </c:pt>
                <c:pt idx="6">
                  <c:v>4.1047527383945903E-2</c:v>
                </c:pt>
                <c:pt idx="7">
                  <c:v>4.2957751585410701E-2</c:v>
                </c:pt>
                <c:pt idx="8">
                  <c:v>4.24278715283695E-2</c:v>
                </c:pt>
                <c:pt idx="9">
                  <c:v>4.20429429651452E-2</c:v>
                </c:pt>
                <c:pt idx="10">
                  <c:v>4.2394774296360703E-2</c:v>
                </c:pt>
                <c:pt idx="11">
                  <c:v>4.2513348636890803E-2</c:v>
                </c:pt>
                <c:pt idx="12">
                  <c:v>4.2387518839495798E-2</c:v>
                </c:pt>
                <c:pt idx="13">
                  <c:v>4.24227475844796E-2</c:v>
                </c:pt>
                <c:pt idx="14">
                  <c:v>4.2478045820070601E-2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IRF!$F$2</c:f>
              <c:strCache>
                <c:ptCount val="1"/>
                <c:pt idx="0">
                  <c:v>Nepal</c:v>
                </c:pt>
              </c:strCache>
            </c:strRef>
          </c:tx>
          <c:val>
            <c:numRef>
              <c:f>IRF!$F$3:$F$17</c:f>
              <c:numCache>
                <c:formatCode>General</c:formatCode>
                <c:ptCount val="15"/>
                <c:pt idx="0">
                  <c:v>1.2805454821784201E-2</c:v>
                </c:pt>
                <c:pt idx="1">
                  <c:v>9.3529078251561003E-3</c:v>
                </c:pt>
                <c:pt idx="2">
                  <c:v>8.6132558958431898E-3</c:v>
                </c:pt>
                <c:pt idx="3">
                  <c:v>1.15906405250817E-2</c:v>
                </c:pt>
                <c:pt idx="4">
                  <c:v>1.13895633791421E-2</c:v>
                </c:pt>
                <c:pt idx="5">
                  <c:v>1.04127590723727E-2</c:v>
                </c:pt>
                <c:pt idx="6">
                  <c:v>1.0761025018939699E-2</c:v>
                </c:pt>
                <c:pt idx="7">
                  <c:v>1.0993354692396101E-2</c:v>
                </c:pt>
                <c:pt idx="8">
                  <c:v>1.0787154713902699E-2</c:v>
                </c:pt>
                <c:pt idx="9">
                  <c:v>1.07634463957104E-2</c:v>
                </c:pt>
                <c:pt idx="10">
                  <c:v>1.0846387871152E-2</c:v>
                </c:pt>
                <c:pt idx="11">
                  <c:v>1.08299270426899E-2</c:v>
                </c:pt>
                <c:pt idx="12">
                  <c:v>1.08046495054349E-2</c:v>
                </c:pt>
                <c:pt idx="13">
                  <c:v>1.08184527145961E-2</c:v>
                </c:pt>
                <c:pt idx="14">
                  <c:v>1.0823505263730901E-2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IRF!$G$2</c:f>
              <c:strCache>
                <c:ptCount val="1"/>
                <c:pt idx="0">
                  <c:v>Pakistan</c:v>
                </c:pt>
              </c:strCache>
            </c:strRef>
          </c:tx>
          <c:val>
            <c:numRef>
              <c:f>IRF!$G$3:$G$17</c:f>
              <c:numCache>
                <c:formatCode>General</c:formatCode>
                <c:ptCount val="15"/>
                <c:pt idx="0">
                  <c:v>1.73024323027271E-2</c:v>
                </c:pt>
                <c:pt idx="1">
                  <c:v>2.2479969389582001E-2</c:v>
                </c:pt>
                <c:pt idx="2">
                  <c:v>2.46471726957866E-2</c:v>
                </c:pt>
                <c:pt idx="3">
                  <c:v>2.4221855059269201E-2</c:v>
                </c:pt>
                <c:pt idx="4">
                  <c:v>2.4355405043424198E-2</c:v>
                </c:pt>
                <c:pt idx="5">
                  <c:v>2.42079693603738E-2</c:v>
                </c:pt>
                <c:pt idx="6">
                  <c:v>2.4305270666010501E-2</c:v>
                </c:pt>
                <c:pt idx="7">
                  <c:v>2.42846262819333E-2</c:v>
                </c:pt>
                <c:pt idx="8">
                  <c:v>2.43202438706317E-2</c:v>
                </c:pt>
                <c:pt idx="9">
                  <c:v>2.4312922438439698E-2</c:v>
                </c:pt>
                <c:pt idx="10">
                  <c:v>2.4323125877450599E-2</c:v>
                </c:pt>
                <c:pt idx="11">
                  <c:v>2.4320424987068101E-2</c:v>
                </c:pt>
                <c:pt idx="12">
                  <c:v>2.43235513680953E-2</c:v>
                </c:pt>
                <c:pt idx="13">
                  <c:v>2.4322696088142699E-2</c:v>
                </c:pt>
                <c:pt idx="14">
                  <c:v>2.4323680755336301E-2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IRF!$H$2</c:f>
              <c:strCache>
                <c:ptCount val="1"/>
                <c:pt idx="0">
                  <c:v>Sri Lanka</c:v>
                </c:pt>
              </c:strCache>
            </c:strRef>
          </c:tx>
          <c:val>
            <c:numRef>
              <c:f>IRF!$H$3:$H$17</c:f>
              <c:numCache>
                <c:formatCode>General</c:formatCode>
                <c:ptCount val="15"/>
                <c:pt idx="0">
                  <c:v>3.1353213937097599E-2</c:v>
                </c:pt>
                <c:pt idx="1">
                  <c:v>3.0150047815685602E-2</c:v>
                </c:pt>
                <c:pt idx="2">
                  <c:v>2.8122799607792501E-2</c:v>
                </c:pt>
                <c:pt idx="3">
                  <c:v>3.1775489592656997E-2</c:v>
                </c:pt>
                <c:pt idx="4">
                  <c:v>3.3471591660298998E-2</c:v>
                </c:pt>
                <c:pt idx="5">
                  <c:v>3.2802849266296903E-2</c:v>
                </c:pt>
                <c:pt idx="6">
                  <c:v>3.2701462912955399E-2</c:v>
                </c:pt>
                <c:pt idx="7">
                  <c:v>3.3098327829414201E-2</c:v>
                </c:pt>
                <c:pt idx="8">
                  <c:v>3.3158983892958099E-2</c:v>
                </c:pt>
                <c:pt idx="9">
                  <c:v>3.3062991235509501E-2</c:v>
                </c:pt>
                <c:pt idx="10">
                  <c:v>3.30753157524852E-2</c:v>
                </c:pt>
                <c:pt idx="11">
                  <c:v>3.3113471562644901E-2</c:v>
                </c:pt>
                <c:pt idx="12">
                  <c:v>3.3108776557865698E-2</c:v>
                </c:pt>
                <c:pt idx="13">
                  <c:v>3.3099294495174299E-2</c:v>
                </c:pt>
                <c:pt idx="14">
                  <c:v>3.3103081775522299E-2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114880"/>
        <c:axId val="175120768"/>
      </c:lineChart>
      <c:catAx>
        <c:axId val="175114880"/>
        <c:scaling>
          <c:orientation val="minMax"/>
        </c:scaling>
        <c:delete val="0"/>
        <c:axPos val="b"/>
        <c:majorTickMark val="out"/>
        <c:minorTickMark val="none"/>
        <c:tickLblPos val="nextTo"/>
        <c:crossAx val="175120768"/>
        <c:crosses val="autoZero"/>
        <c:auto val="1"/>
        <c:lblAlgn val="ctr"/>
        <c:lblOffset val="100"/>
        <c:noMultiLvlLbl val="0"/>
      </c:catAx>
      <c:valAx>
        <c:axId val="175120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5114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IRF!$B$20</c:f>
              <c:strCache>
                <c:ptCount val="1"/>
                <c:pt idx="0">
                  <c:v>Bangladesh</c:v>
                </c:pt>
              </c:strCache>
            </c:strRef>
          </c:tx>
          <c:val>
            <c:numRef>
              <c:f>IRF!$B$21:$B$35</c:f>
              <c:numCache>
                <c:formatCode>General</c:formatCode>
                <c:ptCount val="15"/>
                <c:pt idx="0">
                  <c:v>-1.7256487507036501E-3</c:v>
                </c:pt>
                <c:pt idx="1">
                  <c:v>-2.16177803203165E-3</c:v>
                </c:pt>
                <c:pt idx="2">
                  <c:v>-1.4998044625227499E-3</c:v>
                </c:pt>
                <c:pt idx="3">
                  <c:v>-7.2247588636387703E-4</c:v>
                </c:pt>
                <c:pt idx="4">
                  <c:v>-3.1052677373291703E-4</c:v>
                </c:pt>
                <c:pt idx="5">
                  <c:v>-2.0746215114634899E-4</c:v>
                </c:pt>
                <c:pt idx="6">
                  <c:v>-2.0547998399964701E-4</c:v>
                </c:pt>
                <c:pt idx="7">
                  <c:v>-1.8608788005601199E-4</c:v>
                </c:pt>
                <c:pt idx="8">
                  <c:v>-1.3816073318291601E-4</c:v>
                </c:pt>
                <c:pt idx="9" formatCode="0.00E+00">
                  <c:v>-8.9084890586984695E-5</c:v>
                </c:pt>
                <c:pt idx="10" formatCode="0.00E+00">
                  <c:v>-5.6106718384758298E-5</c:v>
                </c:pt>
                <c:pt idx="11" formatCode="0.00E+00">
                  <c:v>-3.8654054728479899E-5</c:v>
                </c:pt>
                <c:pt idx="12" formatCode="0.00E+00">
                  <c:v>-2.92262682222361E-5</c:v>
                </c:pt>
                <c:pt idx="13" formatCode="0.00E+00">
                  <c:v>-2.23483370083633E-5</c:v>
                </c:pt>
                <c:pt idx="14" formatCode="0.00E+00">
                  <c:v>-1.6351341743499601E-5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IRF!$C$20</c:f>
              <c:strCache>
                <c:ptCount val="1"/>
                <c:pt idx="0">
                  <c:v>Bhutan</c:v>
                </c:pt>
              </c:strCache>
            </c:strRef>
          </c:tx>
          <c:val>
            <c:numRef>
              <c:f>IRF!$C$21:$C$35</c:f>
              <c:numCache>
                <c:formatCode>General</c:formatCode>
                <c:ptCount val="15"/>
                <c:pt idx="0">
                  <c:v>9.7586306308017293E-3</c:v>
                </c:pt>
                <c:pt idx="1">
                  <c:v>1.2505579018677E-2</c:v>
                </c:pt>
                <c:pt idx="2">
                  <c:v>7.0396355357587601E-3</c:v>
                </c:pt>
                <c:pt idx="3">
                  <c:v>1.2508819492623401E-3</c:v>
                </c:pt>
                <c:pt idx="4">
                  <c:v>-5.3728028596836E-4</c:v>
                </c:pt>
                <c:pt idx="5">
                  <c:v>2.16535128326107E-4</c:v>
                </c:pt>
                <c:pt idx="6">
                  <c:v>8.3967685456782701E-4</c:v>
                </c:pt>
                <c:pt idx="7">
                  <c:v>5.5891667215108296E-4</c:v>
                </c:pt>
                <c:pt idx="8" formatCode="0.00E+00">
                  <c:v>3.7035859172182198E-5</c:v>
                </c:pt>
                <c:pt idx="9">
                  <c:v>-1.5370376535322501E-4</c:v>
                </c:pt>
                <c:pt idx="10" formatCode="0.00E+00">
                  <c:v>-5.7048723269833402E-5</c:v>
                </c:pt>
                <c:pt idx="11" formatCode="0.00E+00">
                  <c:v>5.1254730537290398E-5</c:v>
                </c:pt>
                <c:pt idx="12" formatCode="0.00E+00">
                  <c:v>5.3465748161696201E-5</c:v>
                </c:pt>
                <c:pt idx="13" formatCode="0.00E+00">
                  <c:v>5.8905450242179903E-6</c:v>
                </c:pt>
                <c:pt idx="14" formatCode="0.00E+00">
                  <c:v>-1.85104157683616E-5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IRF!$D$20</c:f>
              <c:strCache>
                <c:ptCount val="1"/>
                <c:pt idx="0">
                  <c:v>India</c:v>
                </c:pt>
              </c:strCache>
            </c:strRef>
          </c:tx>
          <c:val>
            <c:numRef>
              <c:f>IRF!$D$21:$D$35</c:f>
              <c:numCache>
                <c:formatCode>General</c:formatCode>
                <c:ptCount val="15"/>
                <c:pt idx="0">
                  <c:v>1.9746671753049999E-3</c:v>
                </c:pt>
                <c:pt idx="1">
                  <c:v>9.4450967740800397E-3</c:v>
                </c:pt>
                <c:pt idx="2">
                  <c:v>6.0962724839756901E-3</c:v>
                </c:pt>
                <c:pt idx="3">
                  <c:v>5.3795195852010501E-3</c:v>
                </c:pt>
                <c:pt idx="4">
                  <c:v>4.1281448733359602E-3</c:v>
                </c:pt>
                <c:pt idx="5">
                  <c:v>3.6447715779148499E-3</c:v>
                </c:pt>
                <c:pt idx="6">
                  <c:v>3.0165081330768202E-3</c:v>
                </c:pt>
                <c:pt idx="7">
                  <c:v>2.5634992569923201E-3</c:v>
                </c:pt>
                <c:pt idx="8">
                  <c:v>2.1414961588605099E-3</c:v>
                </c:pt>
                <c:pt idx="9">
                  <c:v>1.8056197892469101E-3</c:v>
                </c:pt>
                <c:pt idx="10">
                  <c:v>1.5158159612232399E-3</c:v>
                </c:pt>
                <c:pt idx="11">
                  <c:v>1.2755609812745601E-3</c:v>
                </c:pt>
                <c:pt idx="12">
                  <c:v>1.07198297968617E-3</c:v>
                </c:pt>
                <c:pt idx="13">
                  <c:v>9.0149138682676098E-4</c:v>
                </c:pt>
                <c:pt idx="14">
                  <c:v>7.5785262187385097E-4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IRF!$E$20</c:f>
              <c:strCache>
                <c:ptCount val="1"/>
                <c:pt idx="0">
                  <c:v>Maldives</c:v>
                </c:pt>
              </c:strCache>
            </c:strRef>
          </c:tx>
          <c:val>
            <c:numRef>
              <c:f>IRF!$E$21:$E$35</c:f>
              <c:numCache>
                <c:formatCode>General</c:formatCode>
                <c:ptCount val="15"/>
                <c:pt idx="0">
                  <c:v>1.10458165975338E-2</c:v>
                </c:pt>
                <c:pt idx="1">
                  <c:v>3.4316010837371199E-3</c:v>
                </c:pt>
                <c:pt idx="2">
                  <c:v>1.1250455490625999E-3</c:v>
                </c:pt>
                <c:pt idx="3">
                  <c:v>2.2058155538332599E-3</c:v>
                </c:pt>
                <c:pt idx="4">
                  <c:v>2.2990014837064999E-3</c:v>
                </c:pt>
                <c:pt idx="5">
                  <c:v>7.0635604201135099E-4</c:v>
                </c:pt>
                <c:pt idx="6">
                  <c:v>8.0987834016805398E-4</c:v>
                </c:pt>
                <c:pt idx="7">
                  <c:v>7.3723277789858202E-4</c:v>
                </c:pt>
                <c:pt idx="8">
                  <c:v>5.1599840232170095E-4</c:v>
                </c:pt>
                <c:pt idx="9">
                  <c:v>2.81060098527636E-4</c:v>
                </c:pt>
                <c:pt idx="10">
                  <c:v>2.9790823227593898E-4</c:v>
                </c:pt>
                <c:pt idx="11">
                  <c:v>2.0565413773603299E-4</c:v>
                </c:pt>
                <c:pt idx="12">
                  <c:v>1.4754327680831599E-4</c:v>
                </c:pt>
                <c:pt idx="13">
                  <c:v>1.04877124981026E-4</c:v>
                </c:pt>
                <c:pt idx="14" formatCode="0.00E+00">
                  <c:v>9.1278930505304606E-5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IRF!$F$20</c:f>
              <c:strCache>
                <c:ptCount val="1"/>
                <c:pt idx="0">
                  <c:v>Nepal</c:v>
                </c:pt>
              </c:strCache>
            </c:strRef>
          </c:tx>
          <c:val>
            <c:numRef>
              <c:f>IRF!$F$21:$F$35</c:f>
              <c:numCache>
                <c:formatCode>General</c:formatCode>
                <c:ptCount val="15"/>
                <c:pt idx="0">
                  <c:v>-6.0867831459741999E-3</c:v>
                </c:pt>
                <c:pt idx="1">
                  <c:v>-3.0277324159337302E-3</c:v>
                </c:pt>
                <c:pt idx="2">
                  <c:v>1.2962034139783901E-3</c:v>
                </c:pt>
                <c:pt idx="3">
                  <c:v>3.1462341379086403E-4</c:v>
                </c:pt>
                <c:pt idx="4">
                  <c:v>-5.5909985931246501E-4</c:v>
                </c:pt>
                <c:pt idx="5">
                  <c:v>1.10528078369078E-4</c:v>
                </c:pt>
                <c:pt idx="6">
                  <c:v>1.9888973144504299E-4</c:v>
                </c:pt>
                <c:pt idx="7" formatCode="0.00E+00">
                  <c:v>-9.3339600274321794E-5</c:v>
                </c:pt>
                <c:pt idx="8" formatCode="0.00E+00">
                  <c:v>-4.3453231755124103E-5</c:v>
                </c:pt>
                <c:pt idx="9" formatCode="0.00E+00">
                  <c:v>4.7061132938366697E-5</c:v>
                </c:pt>
                <c:pt idx="10" formatCode="0.00E+00">
                  <c:v>1.17709086265916E-6</c:v>
                </c:pt>
                <c:pt idx="11" formatCode="0.00E+00">
                  <c:v>-1.7758639080522499E-5</c:v>
                </c:pt>
                <c:pt idx="12" formatCode="0.00E+00">
                  <c:v>4.97282573144891E-6</c:v>
                </c:pt>
                <c:pt idx="13" formatCode="0.00E+00">
                  <c:v>4.99379195800246E-6</c:v>
                </c:pt>
                <c:pt idx="14" formatCode="0.00E+00">
                  <c:v>-3.3477384626500098E-6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IRF!$G$20</c:f>
              <c:strCache>
                <c:ptCount val="1"/>
                <c:pt idx="0">
                  <c:v>Pakistan</c:v>
                </c:pt>
              </c:strCache>
            </c:strRef>
          </c:tx>
          <c:val>
            <c:numRef>
              <c:f>IRF!$G$21:$G$35</c:f>
              <c:numCache>
                <c:formatCode>General</c:formatCode>
                <c:ptCount val="15"/>
                <c:pt idx="0">
                  <c:v>6.6023062106957799E-3</c:v>
                </c:pt>
                <c:pt idx="1">
                  <c:v>9.4392177504465102E-3</c:v>
                </c:pt>
                <c:pt idx="2">
                  <c:v>5.4134887071426302E-3</c:v>
                </c:pt>
                <c:pt idx="3">
                  <c:v>3.3192339201255101E-3</c:v>
                </c:pt>
                <c:pt idx="4">
                  <c:v>1.44241806566162E-3</c:v>
                </c:pt>
                <c:pt idx="5">
                  <c:v>8.6712645782508499E-4</c:v>
                </c:pt>
                <c:pt idx="6">
                  <c:v>3.9259409871730198E-4</c:v>
                </c:pt>
                <c:pt idx="7">
                  <c:v>2.5919168169564002E-4</c:v>
                </c:pt>
                <c:pt idx="8">
                  <c:v>1.20861337348331E-4</c:v>
                </c:pt>
                <c:pt idx="9" formatCode="0.00E+00">
                  <c:v>7.9990692170546002E-5</c:v>
                </c:pt>
                <c:pt idx="10" formatCode="0.00E+00">
                  <c:v>3.6576363999485403E-5</c:v>
                </c:pt>
                <c:pt idx="11" formatCode="0.00E+00">
                  <c:v>2.4120997876411601E-5</c:v>
                </c:pt>
                <c:pt idx="12" formatCode="0.00E+00">
                  <c:v>1.0887768224132201E-5</c:v>
                </c:pt>
                <c:pt idx="13" formatCode="0.00E+00">
                  <c:v>7.2578355786392696E-6</c:v>
                </c:pt>
                <c:pt idx="14" formatCode="0.00E+00">
                  <c:v>3.2525444400356999E-6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IRF!$H$20</c:f>
              <c:strCache>
                <c:ptCount val="1"/>
                <c:pt idx="0">
                  <c:v>Sri Lanka</c:v>
                </c:pt>
              </c:strCache>
            </c:strRef>
          </c:tx>
          <c:val>
            <c:numRef>
              <c:f>IRF!$H$21:$H$35</c:f>
              <c:numCache>
                <c:formatCode>General</c:formatCode>
                <c:ptCount val="15"/>
                <c:pt idx="0">
                  <c:v>-9.1071183957380196E-3</c:v>
                </c:pt>
                <c:pt idx="1">
                  <c:v>-1.0490284129274E-2</c:v>
                </c:pt>
                <c:pt idx="2">
                  <c:v>-4.1908462502462902E-4</c:v>
                </c:pt>
                <c:pt idx="3">
                  <c:v>1.0230161904829099E-3</c:v>
                </c:pt>
                <c:pt idx="4">
                  <c:v>-1.1407309064972899E-3</c:v>
                </c:pt>
                <c:pt idx="5">
                  <c:v>-7.23616948200265E-4</c:v>
                </c:pt>
                <c:pt idx="6">
                  <c:v>1.9816530307352801E-4</c:v>
                </c:pt>
                <c:pt idx="7" formatCode="0.00E+00">
                  <c:v>7.7935393156656894E-5</c:v>
                </c:pt>
                <c:pt idx="8">
                  <c:v>-1.3507868161362501E-4</c:v>
                </c:pt>
                <c:pt idx="9" formatCode="0.00E+00">
                  <c:v>-3.6274284532894403E-5</c:v>
                </c:pt>
                <c:pt idx="10" formatCode="0.00E+00">
                  <c:v>3.3937446743658597E-5</c:v>
                </c:pt>
                <c:pt idx="11" formatCode="0.00E+00">
                  <c:v>2.3859982651298299E-7</c:v>
                </c:pt>
                <c:pt idx="12" formatCode="0.00E+00">
                  <c:v>-1.4179281205361699E-5</c:v>
                </c:pt>
                <c:pt idx="13" formatCode="0.00E+00">
                  <c:v>2.4598373607076101E-7</c:v>
                </c:pt>
                <c:pt idx="14" formatCode="0.00E+00">
                  <c:v>3.7458500927563901E-6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158016"/>
        <c:axId val="175159552"/>
      </c:lineChart>
      <c:catAx>
        <c:axId val="175158016"/>
        <c:scaling>
          <c:orientation val="minMax"/>
        </c:scaling>
        <c:delete val="0"/>
        <c:axPos val="b"/>
        <c:majorTickMark val="out"/>
        <c:minorTickMark val="none"/>
        <c:tickLblPos val="nextTo"/>
        <c:crossAx val="175159552"/>
        <c:crosses val="autoZero"/>
        <c:auto val="1"/>
        <c:lblAlgn val="ctr"/>
        <c:lblOffset val="100"/>
        <c:noMultiLvlLbl val="0"/>
      </c:catAx>
      <c:valAx>
        <c:axId val="175159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51580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36</xdr:row>
      <xdr:rowOff>61911</xdr:rowOff>
    </xdr:from>
    <xdr:to>
      <xdr:col>13</xdr:col>
      <xdr:colOff>752475</xdr:colOff>
      <xdr:row>54</xdr:row>
      <xdr:rowOff>28574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266700</xdr:colOff>
      <xdr:row>56</xdr:row>
      <xdr:rowOff>119062</xdr:rowOff>
    </xdr:from>
    <xdr:to>
      <xdr:col>12</xdr:col>
      <xdr:colOff>895350</xdr:colOff>
      <xdr:row>71</xdr:row>
      <xdr:rowOff>138112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838200</xdr:colOff>
      <xdr:row>1</xdr:row>
      <xdr:rowOff>33337</xdr:rowOff>
    </xdr:from>
    <xdr:to>
      <xdr:col>13</xdr:col>
      <xdr:colOff>428625</xdr:colOff>
      <xdr:row>16</xdr:row>
      <xdr:rowOff>52387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400051</xdr:colOff>
      <xdr:row>18</xdr:row>
      <xdr:rowOff>71436</xdr:rowOff>
    </xdr:from>
    <xdr:to>
      <xdr:col>13</xdr:col>
      <xdr:colOff>647700</xdr:colOff>
      <xdr:row>35</xdr:row>
      <xdr:rowOff>9525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zoomScale="85" zoomScaleNormal="85" workbookViewId="0">
      <selection activeCell="E1" sqref="E1"/>
    </sheetView>
  </sheetViews>
  <sheetFormatPr defaultRowHeight="14.25" x14ac:dyDescent="0.2"/>
  <cols>
    <col min="1" max="1" width="17.25" bestFit="1" customWidth="1"/>
    <col min="2" max="4" width="12.875" bestFit="1" customWidth="1"/>
    <col min="5" max="6" width="13.125" bestFit="1" customWidth="1"/>
    <col min="7" max="7" width="12.875" bestFit="1" customWidth="1"/>
    <col min="8" max="8" width="13.125" bestFit="1" customWidth="1"/>
    <col min="9" max="9" width="6.125" customWidth="1"/>
    <col min="10" max="10" width="9" style="15"/>
  </cols>
  <sheetData>
    <row r="1" spans="1:17" x14ac:dyDescent="0.2">
      <c r="A1" t="s">
        <v>60</v>
      </c>
    </row>
    <row r="2" spans="1:17" x14ac:dyDescent="0.2">
      <c r="A2" t="s">
        <v>52</v>
      </c>
      <c r="B2" t="s">
        <v>53</v>
      </c>
      <c r="C2" t="s">
        <v>54</v>
      </c>
      <c r="D2" t="s">
        <v>55</v>
      </c>
      <c r="E2" t="s">
        <v>56</v>
      </c>
      <c r="F2" t="s">
        <v>57</v>
      </c>
      <c r="G2" t="s">
        <v>58</v>
      </c>
      <c r="H2" t="s">
        <v>59</v>
      </c>
      <c r="J2" s="18" t="s">
        <v>62</v>
      </c>
    </row>
    <row r="3" spans="1:17" x14ac:dyDescent="0.2">
      <c r="A3">
        <v>1991</v>
      </c>
      <c r="J3" s="12"/>
      <c r="K3" s="17" t="s">
        <v>53</v>
      </c>
      <c r="L3" s="17" t="s">
        <v>54</v>
      </c>
      <c r="M3" s="17" t="s">
        <v>55</v>
      </c>
      <c r="N3" s="17" t="s">
        <v>56</v>
      </c>
      <c r="O3" s="17" t="s">
        <v>57</v>
      </c>
      <c r="P3" s="17" t="s">
        <v>58</v>
      </c>
      <c r="Q3" s="17" t="s">
        <v>59</v>
      </c>
    </row>
    <row r="4" spans="1:17" x14ac:dyDescent="0.2">
      <c r="A4">
        <v>1992</v>
      </c>
      <c r="B4">
        <v>-0.884853999258851</v>
      </c>
      <c r="C4">
        <v>-1.9526205237941801</v>
      </c>
      <c r="D4">
        <v>-0.40790877129272801</v>
      </c>
      <c r="E4">
        <v>-0.102484910752382</v>
      </c>
      <c r="F4">
        <v>0.56787569354302203</v>
      </c>
      <c r="G4">
        <v>1.49413753511658</v>
      </c>
      <c r="H4">
        <v>-2.1186748901586601</v>
      </c>
      <c r="J4" s="15" t="s">
        <v>53</v>
      </c>
      <c r="K4" s="4">
        <v>1</v>
      </c>
      <c r="L4" s="4"/>
      <c r="M4" s="4"/>
      <c r="N4" s="4"/>
      <c r="O4" s="4"/>
      <c r="P4" s="4"/>
      <c r="Q4" s="4"/>
    </row>
    <row r="5" spans="1:17" x14ac:dyDescent="0.2">
      <c r="A5">
        <v>1993</v>
      </c>
      <c r="B5">
        <v>-1.2127309656812899</v>
      </c>
      <c r="C5">
        <v>-0.337242720955789</v>
      </c>
      <c r="D5">
        <v>-0.79506870125113105</v>
      </c>
      <c r="E5">
        <v>-0.26068702832978302</v>
      </c>
      <c r="F5">
        <v>-1.0848698919992501</v>
      </c>
      <c r="G5">
        <v>-1.70586469925294</v>
      </c>
      <c r="H5">
        <v>0.21418775267853701</v>
      </c>
      <c r="J5" s="15" t="s">
        <v>54</v>
      </c>
      <c r="K5" s="24">
        <v>0.13390091808753227</v>
      </c>
      <c r="L5" s="4">
        <v>1</v>
      </c>
      <c r="M5" s="4"/>
      <c r="N5" s="4"/>
      <c r="O5" s="4"/>
      <c r="P5" s="4"/>
      <c r="Q5" s="4"/>
    </row>
    <row r="6" spans="1:17" x14ac:dyDescent="0.2">
      <c r="A6">
        <v>1994</v>
      </c>
      <c r="B6">
        <v>1.2608278492831699</v>
      </c>
      <c r="C6">
        <v>-1.12324083930524</v>
      </c>
      <c r="D6">
        <v>0.20374054798932101</v>
      </c>
      <c r="E6">
        <v>3.7176466145259698E-2</v>
      </c>
      <c r="F6">
        <v>1.80179379888578</v>
      </c>
      <c r="G6">
        <v>0.46320086445701902</v>
      </c>
      <c r="H6">
        <v>0.70660352004177895</v>
      </c>
      <c r="J6" s="15" t="s">
        <v>55</v>
      </c>
      <c r="K6" s="30">
        <v>0.49393078146637603</v>
      </c>
      <c r="L6" s="24">
        <v>0.17177656763678928</v>
      </c>
      <c r="M6" s="4">
        <v>1</v>
      </c>
      <c r="N6" s="4"/>
      <c r="O6" s="4"/>
      <c r="P6" s="4"/>
      <c r="Q6" s="4"/>
    </row>
    <row r="7" spans="1:17" x14ac:dyDescent="0.2">
      <c r="A7">
        <v>1995</v>
      </c>
      <c r="B7">
        <v>-5.8918838159872901E-2</v>
      </c>
      <c r="C7">
        <v>0.40376541710626901</v>
      </c>
      <c r="D7">
        <v>0.33653062849451598</v>
      </c>
      <c r="E7">
        <v>-0.101644839525785</v>
      </c>
      <c r="F7">
        <v>-0.14386574211091699</v>
      </c>
      <c r="G7">
        <v>0.40393374468489501</v>
      </c>
      <c r="H7">
        <v>0.225023718712869</v>
      </c>
      <c r="J7" s="15" t="s">
        <v>56</v>
      </c>
      <c r="K7" s="24">
        <v>0.27313983933782299</v>
      </c>
      <c r="L7" s="24">
        <v>0.28780558665534628</v>
      </c>
      <c r="M7" s="24">
        <v>4.8149393504039996E-2</v>
      </c>
      <c r="N7" s="4">
        <v>1</v>
      </c>
      <c r="O7" s="4"/>
      <c r="P7" s="4"/>
      <c r="Q7" s="4"/>
    </row>
    <row r="8" spans="1:17" x14ac:dyDescent="0.2">
      <c r="A8">
        <v>1996</v>
      </c>
      <c r="B8">
        <v>-0.88894986431031398</v>
      </c>
      <c r="C8">
        <v>0.50061111200235398</v>
      </c>
      <c r="D8">
        <v>0.156021393548302</v>
      </c>
      <c r="E8">
        <v>0.48160703821673501</v>
      </c>
      <c r="F8">
        <v>0.74333845579035895</v>
      </c>
      <c r="G8">
        <v>0.96641999557792702</v>
      </c>
      <c r="H8">
        <v>1.6653265338829599</v>
      </c>
      <c r="J8" s="15" t="s">
        <v>57</v>
      </c>
      <c r="K8" s="24">
        <v>-0.19382844923508605</v>
      </c>
      <c r="L8" s="24">
        <v>-0.25558589926672753</v>
      </c>
      <c r="M8" s="24">
        <v>3.0243040399810191E-2</v>
      </c>
      <c r="N8" s="24">
        <v>-0.1175459411095043</v>
      </c>
      <c r="O8" s="4">
        <v>1</v>
      </c>
      <c r="P8" s="4"/>
      <c r="Q8" s="4"/>
    </row>
    <row r="9" spans="1:17" x14ac:dyDescent="0.2">
      <c r="A9">
        <v>1997</v>
      </c>
      <c r="B9">
        <v>0.429967152480632</v>
      </c>
      <c r="C9">
        <v>-1.1518626747321301</v>
      </c>
      <c r="D9">
        <v>-1.6082523608646599</v>
      </c>
      <c r="E9">
        <v>0.33518516563940498</v>
      </c>
      <c r="F9">
        <v>0.58343634248951604</v>
      </c>
      <c r="G9">
        <v>-1.6615764618957301</v>
      </c>
      <c r="H9">
        <v>1.3981492219434499</v>
      </c>
      <c r="J9" s="15" t="s">
        <v>58</v>
      </c>
      <c r="K9" s="24">
        <v>0.25254022524957975</v>
      </c>
      <c r="L9" s="24">
        <v>7.662319053674356E-2</v>
      </c>
      <c r="M9" s="24">
        <v>0.28561083349198901</v>
      </c>
      <c r="N9" s="24">
        <v>0.21440965590272701</v>
      </c>
      <c r="O9" s="24">
        <v>-3.4873872213684659E-3</v>
      </c>
      <c r="P9" s="4">
        <v>1</v>
      </c>
      <c r="Q9" s="4"/>
    </row>
    <row r="10" spans="1:17" x14ac:dyDescent="0.2">
      <c r="A10">
        <v>1998</v>
      </c>
      <c r="B10">
        <v>-0.49114718271376301</v>
      </c>
      <c r="C10">
        <v>-0.45555757041389899</v>
      </c>
      <c r="D10">
        <v>0.18805770121368501</v>
      </c>
      <c r="E10">
        <v>0.74379617782727003</v>
      </c>
      <c r="F10">
        <v>-1.1459471010270199</v>
      </c>
      <c r="G10">
        <v>-3.8266173815215201E-2</v>
      </c>
      <c r="H10">
        <v>-1.7253354897147</v>
      </c>
      <c r="J10" s="16" t="s">
        <v>59</v>
      </c>
      <c r="K10" s="29">
        <v>0.35839123662219868</v>
      </c>
      <c r="L10" s="25">
        <v>0.14248027118164372</v>
      </c>
      <c r="M10" s="25">
        <v>-3.997770704640323E-3</v>
      </c>
      <c r="N10" s="25">
        <v>0.12392091722881325</v>
      </c>
      <c r="O10" s="25">
        <v>9.9849129074207871E-2</v>
      </c>
      <c r="P10" s="25">
        <v>-2.7048904719096697E-2</v>
      </c>
      <c r="Q10" s="8">
        <v>1</v>
      </c>
    </row>
    <row r="11" spans="1:17" x14ac:dyDescent="0.2">
      <c r="A11">
        <v>1999</v>
      </c>
      <c r="B11">
        <v>-0.39624731811221903</v>
      </c>
      <c r="C11">
        <v>0.958563955098508</v>
      </c>
      <c r="D11">
        <v>0.47018100918318501</v>
      </c>
      <c r="E11">
        <v>-4.1718242579538697E-2</v>
      </c>
      <c r="F11">
        <v>0.48983791553156403</v>
      </c>
      <c r="G11">
        <v>6.7526713229016405E-2</v>
      </c>
      <c r="H11">
        <v>-0.89178971118420602</v>
      </c>
      <c r="J11" s="4" t="s">
        <v>20</v>
      </c>
      <c r="K11" s="24">
        <v>3.3459299714984603</v>
      </c>
      <c r="L11" s="26">
        <v>4.2494996557909097</v>
      </c>
      <c r="M11" s="24">
        <v>3.4807561054643301</v>
      </c>
      <c r="N11" s="30">
        <v>4.6525955699204005</v>
      </c>
      <c r="O11" s="24">
        <v>4.3392902914188101</v>
      </c>
      <c r="P11" s="24">
        <v>3.8274024836899301</v>
      </c>
      <c r="Q11" s="24">
        <v>3.78400142404162</v>
      </c>
    </row>
    <row r="12" spans="1:17" x14ac:dyDescent="0.2">
      <c r="A12">
        <v>2000</v>
      </c>
      <c r="B12">
        <v>-0.53773690187268197</v>
      </c>
      <c r="C12">
        <v>1.03872067101121</v>
      </c>
      <c r="D12">
        <v>-1.6392429269539299</v>
      </c>
      <c r="E12">
        <v>-0.35258095363736802</v>
      </c>
      <c r="F12">
        <v>0.69952221176930296</v>
      </c>
      <c r="G12">
        <v>-0.203891705895625</v>
      </c>
      <c r="H12">
        <v>0.64443738158914399</v>
      </c>
      <c r="J12" s="4" t="s">
        <v>21</v>
      </c>
      <c r="K12" s="24">
        <v>-1.7589754259124299</v>
      </c>
      <c r="L12" s="26">
        <v>-1.9526205237941801</v>
      </c>
      <c r="M12" s="24">
        <v>-1.6392429269539299</v>
      </c>
      <c r="N12" s="24">
        <v>-2.2386327564674899</v>
      </c>
      <c r="O12" s="30">
        <v>-2.5374964925330299</v>
      </c>
      <c r="P12" s="24">
        <v>-2.0236869942242302</v>
      </c>
      <c r="Q12" s="24">
        <v>-2.1186748901586601</v>
      </c>
    </row>
    <row r="13" spans="1:17" x14ac:dyDescent="0.2">
      <c r="A13">
        <v>2001</v>
      </c>
      <c r="B13">
        <v>-1.3788418826476601</v>
      </c>
      <c r="C13">
        <v>0.238940896014742</v>
      </c>
      <c r="D13">
        <v>-0.638471457993813</v>
      </c>
      <c r="E13">
        <v>-0.61643942931656603</v>
      </c>
      <c r="F13">
        <v>0.73603972659805295</v>
      </c>
      <c r="G13">
        <v>-1.0839371822172199</v>
      </c>
      <c r="H13">
        <v>-1.86419666442173</v>
      </c>
      <c r="J13" s="8" t="s">
        <v>22</v>
      </c>
      <c r="K13" s="25">
        <v>1.5869545455860301</v>
      </c>
      <c r="L13" s="27">
        <v>2.2968791319967301</v>
      </c>
      <c r="M13" s="25">
        <v>1.8415131785104</v>
      </c>
      <c r="N13" s="34">
        <v>2.4139628134529101</v>
      </c>
      <c r="O13" s="25">
        <v>1.80179379888578</v>
      </c>
      <c r="P13" s="25">
        <v>1.8037154894656999</v>
      </c>
      <c r="Q13" s="25">
        <v>1.6653265338829599</v>
      </c>
    </row>
    <row r="14" spans="1:17" x14ac:dyDescent="0.2">
      <c r="A14">
        <v>2002</v>
      </c>
      <c r="B14">
        <v>0.20234676254765499</v>
      </c>
      <c r="C14">
        <v>0.57842636772151401</v>
      </c>
      <c r="D14">
        <v>-1.2042994759637899</v>
      </c>
      <c r="E14">
        <v>-0.293125808160215</v>
      </c>
      <c r="F14">
        <v>-2.5374964925330299</v>
      </c>
      <c r="G14">
        <v>-0.27661027747998401</v>
      </c>
      <c r="H14">
        <v>-0.69304696838501301</v>
      </c>
    </row>
    <row r="15" spans="1:17" x14ac:dyDescent="0.2">
      <c r="A15">
        <v>2003</v>
      </c>
      <c r="B15">
        <v>1.5869545455860301</v>
      </c>
      <c r="C15">
        <v>0.66428307702169498</v>
      </c>
      <c r="D15">
        <v>0.96801451795801596</v>
      </c>
      <c r="E15">
        <v>2.4139628134529101</v>
      </c>
      <c r="F15">
        <v>-0.63513302400219895</v>
      </c>
      <c r="G15">
        <v>0.45187486451949199</v>
      </c>
      <c r="H15">
        <v>6.2627637534691694E-2</v>
      </c>
    </row>
    <row r="16" spans="1:17" x14ac:dyDescent="0.2">
      <c r="A16">
        <v>2004</v>
      </c>
      <c r="B16">
        <v>0.66949940083936099</v>
      </c>
      <c r="C16">
        <v>-0.30359315148230898</v>
      </c>
      <c r="D16">
        <v>0.614571705596477</v>
      </c>
      <c r="E16">
        <v>1.2404180991534299</v>
      </c>
      <c r="F16">
        <v>0.31662366451711499</v>
      </c>
      <c r="G16">
        <v>1.5880872556972101</v>
      </c>
      <c r="H16">
        <v>-5.7130649689972801E-4</v>
      </c>
      <c r="J16" t="s">
        <v>85</v>
      </c>
    </row>
    <row r="17" spans="1:17" x14ac:dyDescent="0.2">
      <c r="A17">
        <v>2005</v>
      </c>
      <c r="B17">
        <v>0.59757619917879201</v>
      </c>
      <c r="C17">
        <v>-0.52753950017343498</v>
      </c>
      <c r="D17">
        <v>0.984344183659008</v>
      </c>
      <c r="E17">
        <v>-2.2386327564674899</v>
      </c>
      <c r="F17">
        <v>-0.32044861114897499</v>
      </c>
      <c r="G17">
        <v>1.8037154894656999</v>
      </c>
      <c r="H17">
        <v>0.187169201750742</v>
      </c>
      <c r="J17" s="18" t="s">
        <v>94</v>
      </c>
    </row>
    <row r="18" spans="1:17" x14ac:dyDescent="0.2">
      <c r="A18">
        <v>2006</v>
      </c>
      <c r="B18">
        <v>1.47568278279618</v>
      </c>
      <c r="C18">
        <v>-0.119617006751151</v>
      </c>
      <c r="D18">
        <v>1.18287773898729</v>
      </c>
      <c r="E18">
        <v>1.1235504585727201</v>
      </c>
      <c r="F18">
        <v>-0.55447800487370102</v>
      </c>
      <c r="G18">
        <v>7.5150992039147296E-2</v>
      </c>
      <c r="H18">
        <v>0.57005825106637098</v>
      </c>
      <c r="J18"/>
    </row>
    <row r="19" spans="1:17" x14ac:dyDescent="0.2">
      <c r="A19">
        <v>2007</v>
      </c>
      <c r="B19">
        <v>0.214291006214783</v>
      </c>
      <c r="C19">
        <v>2.2968791319967301</v>
      </c>
      <c r="D19">
        <v>1.1651286515850501</v>
      </c>
      <c r="E19">
        <v>0.77244075372082799</v>
      </c>
      <c r="F19">
        <v>-0.63693905541090001</v>
      </c>
      <c r="G19">
        <v>0.33506195555812002</v>
      </c>
      <c r="H19">
        <v>0.39732428793566799</v>
      </c>
      <c r="J19" t="s">
        <v>77</v>
      </c>
      <c r="L19">
        <v>15</v>
      </c>
      <c r="M19" s="21">
        <f>L19/21</f>
        <v>0.7142857142857143</v>
      </c>
    </row>
    <row r="20" spans="1:17" x14ac:dyDescent="0.2">
      <c r="A20">
        <v>2008</v>
      </c>
      <c r="B20">
        <v>-1.7589754259124299</v>
      </c>
      <c r="C20">
        <v>0.34506045260169599</v>
      </c>
      <c r="D20">
        <v>-1.5609642411357101</v>
      </c>
      <c r="E20">
        <v>0.84126876604797896</v>
      </c>
      <c r="F20">
        <v>0.85918182280550104</v>
      </c>
      <c r="G20">
        <v>0.189729225065566</v>
      </c>
      <c r="H20">
        <v>0.15774724211808</v>
      </c>
      <c r="J20" s="18" t="s">
        <v>78</v>
      </c>
      <c r="L20">
        <v>1</v>
      </c>
      <c r="M20" t="s">
        <v>79</v>
      </c>
    </row>
    <row r="21" spans="1:17" x14ac:dyDescent="0.2">
      <c r="A21">
        <v>2009</v>
      </c>
      <c r="B21">
        <v>-0.719399356293976</v>
      </c>
      <c r="C21">
        <v>-1.32681174141754</v>
      </c>
      <c r="D21">
        <v>0.96413553746652003</v>
      </c>
      <c r="E21">
        <v>-1.8008446689484401</v>
      </c>
      <c r="F21">
        <v>1.2904363962774399</v>
      </c>
      <c r="G21">
        <v>-2.0236869942242302</v>
      </c>
      <c r="H21">
        <v>-0.460409266521358</v>
      </c>
    </row>
    <row r="22" spans="1:17" x14ac:dyDescent="0.2">
      <c r="A22">
        <v>2010</v>
      </c>
      <c r="B22">
        <v>1.36167477840145</v>
      </c>
      <c r="C22">
        <v>0.99151511154504302</v>
      </c>
      <c r="D22">
        <v>1.8415131785104</v>
      </c>
      <c r="E22">
        <v>-0.23315151119552399</v>
      </c>
      <c r="F22">
        <v>0.24946241351788401</v>
      </c>
      <c r="G22">
        <v>-0.362834011423386</v>
      </c>
      <c r="H22">
        <v>0.56413833886249398</v>
      </c>
      <c r="J22" t="s">
        <v>83</v>
      </c>
      <c r="M22" s="33">
        <f>L8</f>
        <v>-0.25558589926672753</v>
      </c>
      <c r="N22">
        <f>K6</f>
        <v>0.49393078146637603</v>
      </c>
    </row>
    <row r="23" spans="1:17" x14ac:dyDescent="0.2">
      <c r="A23">
        <v>2011</v>
      </c>
      <c r="B23">
        <v>1.0989340940247101</v>
      </c>
      <c r="C23">
        <v>7.5636060234366004E-2</v>
      </c>
      <c r="D23">
        <v>-0.85199594123039202</v>
      </c>
      <c r="E23">
        <v>1.5714124024993299E-2</v>
      </c>
      <c r="F23">
        <v>-0.98828044595287001</v>
      </c>
      <c r="G23">
        <v>4.9411009341897898E-2</v>
      </c>
      <c r="H23">
        <v>0.81054748594466497</v>
      </c>
      <c r="M23" t="s">
        <v>95</v>
      </c>
      <c r="N23" t="s">
        <v>96</v>
      </c>
    </row>
    <row r="24" spans="1:17" x14ac:dyDescent="0.2">
      <c r="A24">
        <v>2012</v>
      </c>
      <c r="B24">
        <v>-0.45512540008250602</v>
      </c>
      <c r="C24">
        <v>-1.3671898187535301</v>
      </c>
      <c r="D24">
        <v>-0.31195897232594899</v>
      </c>
      <c r="E24">
        <v>-0.56953974320411904</v>
      </c>
      <c r="F24">
        <v>-0.205874134767247</v>
      </c>
      <c r="G24">
        <v>-0.26815543678207698</v>
      </c>
      <c r="H24">
        <v>1.0079364006993401</v>
      </c>
    </row>
    <row r="25" spans="1:17" x14ac:dyDescent="0.2">
      <c r="A25">
        <v>2013</v>
      </c>
      <c r="B25">
        <v>-0.87936258165341796</v>
      </c>
      <c r="C25">
        <v>-0.40101832120755698</v>
      </c>
      <c r="D25">
        <v>-8.6377851468898398E-2</v>
      </c>
      <c r="E25">
        <v>-0.51181741227886002</v>
      </c>
      <c r="F25">
        <v>-0.108075369736764</v>
      </c>
      <c r="G25">
        <v>-0.224457113846905</v>
      </c>
      <c r="H25">
        <v>-0.41980737015770297</v>
      </c>
    </row>
    <row r="26" spans="1:17" x14ac:dyDescent="0.2">
      <c r="A26">
        <v>2014</v>
      </c>
      <c r="B26">
        <v>0.21617019022173301</v>
      </c>
      <c r="C26">
        <v>0.47743669423310597</v>
      </c>
      <c r="D26">
        <v>-3.77429739215627E-2</v>
      </c>
      <c r="E26">
        <v>-0.12272309316897501</v>
      </c>
      <c r="F26">
        <v>0.87829819980653701</v>
      </c>
      <c r="G26">
        <v>-2.5338333560400099E-2</v>
      </c>
      <c r="H26">
        <v>-0.325087271919834</v>
      </c>
      <c r="J26" s="15" t="s">
        <v>97</v>
      </c>
    </row>
    <row r="27" spans="1:17" ht="15" thickBot="1" x14ac:dyDescent="0.25">
      <c r="A27">
        <v>2015</v>
      </c>
      <c r="B27">
        <v>0.54836495512451</v>
      </c>
      <c r="C27">
        <v>0.49645492239952999</v>
      </c>
      <c r="D27">
        <v>6.7166880210814003E-2</v>
      </c>
      <c r="E27">
        <v>-0.75972946523648799</v>
      </c>
      <c r="F27">
        <v>-0.85443876796920604</v>
      </c>
      <c r="G27">
        <v>-1.36312543588459E-2</v>
      </c>
      <c r="H27">
        <v>-0.1123580358007</v>
      </c>
    </row>
    <row r="28" spans="1:17" x14ac:dyDescent="0.2">
      <c r="A28" s="14"/>
      <c r="B28" s="14"/>
      <c r="C28" s="14"/>
      <c r="D28" s="14"/>
      <c r="E28" s="14"/>
      <c r="F28" s="14"/>
      <c r="G28" s="14"/>
      <c r="H28" s="14"/>
      <c r="J28" s="37"/>
      <c r="K28" s="37" t="s">
        <v>98</v>
      </c>
      <c r="L28" s="37" t="s">
        <v>99</v>
      </c>
      <c r="M28" s="37" t="s">
        <v>100</v>
      </c>
      <c r="N28" s="37" t="s">
        <v>101</v>
      </c>
      <c r="O28" s="37" t="s">
        <v>102</v>
      </c>
      <c r="P28" s="37" t="s">
        <v>103</v>
      </c>
      <c r="Q28" s="37" t="s">
        <v>104</v>
      </c>
    </row>
    <row r="29" spans="1:17" s="6" customFormat="1" x14ac:dyDescent="0.2">
      <c r="A29" s="4" t="s">
        <v>12</v>
      </c>
      <c r="B29" s="4">
        <v>9.9457479289336947E-16</v>
      </c>
      <c r="C29" s="4">
        <v>1.410908427127803E-16</v>
      </c>
      <c r="D29" s="4">
        <v>8.3671495657947992E-16</v>
      </c>
      <c r="E29" s="4">
        <v>-1.4340380734741606E-16</v>
      </c>
      <c r="F29" s="4">
        <v>-2.1741867565575981E-16</v>
      </c>
      <c r="G29" s="4">
        <v>5.0943046077852238E-16</v>
      </c>
      <c r="H29" s="4">
        <v>-5.5395502999526037E-16</v>
      </c>
      <c r="I29" s="4"/>
      <c r="J29" s="4" t="s">
        <v>98</v>
      </c>
      <c r="K29" s="4">
        <v>1</v>
      </c>
      <c r="L29" s="4"/>
      <c r="M29" s="4"/>
      <c r="N29" s="4"/>
      <c r="O29" s="4"/>
      <c r="P29" s="4"/>
      <c r="Q29" s="4"/>
    </row>
    <row r="30" spans="1:17" s="6" customFormat="1" x14ac:dyDescent="0.2">
      <c r="A30" s="4" t="s">
        <v>16</v>
      </c>
      <c r="B30" s="4">
        <v>0.95553308604475506</v>
      </c>
      <c r="C30" s="4">
        <v>0.95553308590590724</v>
      </c>
      <c r="D30" s="4">
        <v>0.95553308588730956</v>
      </c>
      <c r="E30" s="4">
        <v>0.95553308590590713</v>
      </c>
      <c r="F30" s="4">
        <v>0.95553308590521191</v>
      </c>
      <c r="G30" s="4">
        <v>0.95553308590590746</v>
      </c>
      <c r="H30" s="4">
        <v>0.95553308590590758</v>
      </c>
      <c r="I30" s="4"/>
      <c r="J30" s="4" t="s">
        <v>99</v>
      </c>
      <c r="K30" s="4">
        <v>-7.5938215466265349E-2</v>
      </c>
      <c r="L30" s="4">
        <v>1</v>
      </c>
      <c r="M30" s="4"/>
      <c r="N30" s="4"/>
      <c r="O30" s="4"/>
      <c r="P30" s="4"/>
      <c r="Q30" s="4"/>
    </row>
    <row r="31" spans="1:17" s="6" customFormat="1" x14ac:dyDescent="0.2">
      <c r="A31" s="4" t="s">
        <v>20</v>
      </c>
      <c r="B31" s="4">
        <v>3.3459299714984603</v>
      </c>
      <c r="C31" s="4">
        <v>4.2494996557909097</v>
      </c>
      <c r="D31" s="4">
        <v>3.4807561054643301</v>
      </c>
      <c r="E31" s="4">
        <v>4.6525955699204005</v>
      </c>
      <c r="F31" s="4">
        <v>4.3392902914188101</v>
      </c>
      <c r="G31" s="4">
        <v>3.8274024836899301</v>
      </c>
      <c r="H31" s="4">
        <v>3.78400142404162</v>
      </c>
      <c r="I31" s="4"/>
      <c r="J31" s="4" t="s">
        <v>100</v>
      </c>
      <c r="K31" s="4">
        <v>0.2143037751373234</v>
      </c>
      <c r="L31" s="4">
        <v>0.26566194097018231</v>
      </c>
      <c r="M31" s="4">
        <v>1</v>
      </c>
      <c r="N31" s="4"/>
      <c r="O31" s="4"/>
      <c r="P31" s="4"/>
      <c r="Q31" s="4"/>
    </row>
    <row r="32" spans="1:17" s="6" customFormat="1" x14ac:dyDescent="0.2">
      <c r="A32" s="4" t="s">
        <v>21</v>
      </c>
      <c r="B32" s="4">
        <v>-1.7589754259124299</v>
      </c>
      <c r="C32" s="4">
        <v>-1.9526205237941801</v>
      </c>
      <c r="D32" s="4">
        <v>-1.6392429269539299</v>
      </c>
      <c r="E32" s="4">
        <v>-2.2386327564674899</v>
      </c>
      <c r="F32" s="4">
        <v>-2.5374964925330299</v>
      </c>
      <c r="G32" s="4">
        <v>-2.0236869942242302</v>
      </c>
      <c r="H32" s="4">
        <v>-2.1186748901586601</v>
      </c>
      <c r="I32" s="4"/>
      <c r="J32" s="4" t="s">
        <v>101</v>
      </c>
      <c r="K32" s="4">
        <v>0.74317066503529372</v>
      </c>
      <c r="L32" s="4">
        <v>-8.588072469668355E-2</v>
      </c>
      <c r="M32" s="4">
        <v>0.58824782061729519</v>
      </c>
      <c r="N32" s="4">
        <v>1</v>
      </c>
      <c r="O32" s="4"/>
      <c r="P32" s="4"/>
      <c r="Q32" s="4"/>
    </row>
    <row r="33" spans="1:17" s="6" customFormat="1" x14ac:dyDescent="0.2">
      <c r="A33" s="4" t="s">
        <v>22</v>
      </c>
      <c r="B33" s="4">
        <v>1.5869545455860301</v>
      </c>
      <c r="C33" s="4">
        <v>2.2968791319967301</v>
      </c>
      <c r="D33" s="4">
        <v>1.8415131785104</v>
      </c>
      <c r="E33" s="4">
        <v>2.4139628134529101</v>
      </c>
      <c r="F33" s="4">
        <v>1.80179379888578</v>
      </c>
      <c r="G33" s="4">
        <v>1.8037154894656999</v>
      </c>
      <c r="H33" s="4">
        <v>1.6653265338829599</v>
      </c>
      <c r="I33" s="4"/>
      <c r="J33" s="4" t="s">
        <v>102</v>
      </c>
      <c r="K33" s="4">
        <v>-0.40785671993599465</v>
      </c>
      <c r="L33" s="4">
        <v>3.1153423866386019E-3</v>
      </c>
      <c r="M33" s="4">
        <v>-4.9400302412923092E-2</v>
      </c>
      <c r="N33" s="4">
        <v>-0.17686789826146382</v>
      </c>
      <c r="O33" s="4">
        <v>1</v>
      </c>
      <c r="P33" s="4"/>
      <c r="Q33" s="4"/>
    </row>
    <row r="34" spans="1:17" s="6" customFormat="1" ht="15" thickBot="1" x14ac:dyDescent="0.25">
      <c r="A34" s="11" t="s">
        <v>24</v>
      </c>
      <c r="B34" s="11">
        <v>24</v>
      </c>
      <c r="C34" s="11">
        <v>24</v>
      </c>
      <c r="D34" s="11">
        <v>24</v>
      </c>
      <c r="E34" s="11">
        <v>24</v>
      </c>
      <c r="F34" s="11">
        <v>24</v>
      </c>
      <c r="G34" s="11">
        <v>24</v>
      </c>
      <c r="H34" s="11">
        <v>24</v>
      </c>
      <c r="I34" s="4"/>
      <c r="J34" s="4" t="s">
        <v>103</v>
      </c>
      <c r="K34" s="4">
        <v>7.7500131911466985E-2</v>
      </c>
      <c r="L34" s="4">
        <v>0.60873089077297182</v>
      </c>
      <c r="M34" s="4">
        <v>0.69692354656946687</v>
      </c>
      <c r="N34" s="4">
        <v>0.3672731060445879</v>
      </c>
      <c r="O34" s="4">
        <v>-0.13018513222343794</v>
      </c>
      <c r="P34" s="4">
        <v>1</v>
      </c>
      <c r="Q34" s="4"/>
    </row>
    <row r="35" spans="1:17" ht="15" thickBot="1" x14ac:dyDescent="0.25">
      <c r="J35" s="11" t="s">
        <v>104</v>
      </c>
      <c r="K35" s="11">
        <v>0.26465187063194279</v>
      </c>
      <c r="L35" s="11">
        <v>-7.4390541277176994E-2</v>
      </c>
      <c r="M35" s="11">
        <v>-0.20633190821853808</v>
      </c>
      <c r="N35" s="11">
        <v>0.1759338885134622</v>
      </c>
      <c r="O35" s="11">
        <v>0.36844453473332861</v>
      </c>
      <c r="P35" s="11">
        <v>0.16178304046392911</v>
      </c>
      <c r="Q35" s="11">
        <v>1</v>
      </c>
    </row>
    <row r="36" spans="1:17" x14ac:dyDescent="0.2">
      <c r="J36" s="23"/>
      <c r="K36" s="4"/>
      <c r="L36" s="6"/>
      <c r="M36" s="4"/>
      <c r="N36" s="6"/>
      <c r="O36" s="6"/>
      <c r="P36" s="6"/>
      <c r="Q36" s="6"/>
    </row>
    <row r="37" spans="1:17" x14ac:dyDescent="0.2">
      <c r="J37" s="23"/>
      <c r="K37" s="4"/>
      <c r="L37" s="6"/>
      <c r="M37" s="4"/>
      <c r="N37" s="6"/>
      <c r="O37" s="6"/>
      <c r="P37" s="6"/>
      <c r="Q37" s="6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zoomScale="85" zoomScaleNormal="85" workbookViewId="0">
      <selection activeCell="C25" sqref="C25"/>
    </sheetView>
  </sheetViews>
  <sheetFormatPr defaultRowHeight="14.25" x14ac:dyDescent="0.2"/>
  <cols>
    <col min="1" max="1" width="18.75" bestFit="1" customWidth="1"/>
    <col min="2" max="2" width="12.5" bestFit="1" customWidth="1"/>
    <col min="3" max="3" width="14" customWidth="1"/>
    <col min="4" max="8" width="12.5" bestFit="1" customWidth="1"/>
    <col min="11" max="11" width="10.25" bestFit="1" customWidth="1"/>
  </cols>
  <sheetData>
    <row r="1" spans="1:17" x14ac:dyDescent="0.2">
      <c r="A1" t="s">
        <v>61</v>
      </c>
    </row>
    <row r="2" spans="1:17" x14ac:dyDescent="0.2">
      <c r="A2" t="s">
        <v>52</v>
      </c>
      <c r="B2" t="s">
        <v>53</v>
      </c>
      <c r="C2" t="s">
        <v>54</v>
      </c>
      <c r="D2" t="s">
        <v>55</v>
      </c>
      <c r="E2" t="s">
        <v>56</v>
      </c>
      <c r="F2" t="s">
        <v>57</v>
      </c>
      <c r="G2" t="s">
        <v>58</v>
      </c>
      <c r="H2" t="s">
        <v>59</v>
      </c>
    </row>
    <row r="3" spans="1:17" x14ac:dyDescent="0.2">
      <c r="A3">
        <v>1991</v>
      </c>
      <c r="J3" t="s">
        <v>93</v>
      </c>
    </row>
    <row r="4" spans="1:17" x14ac:dyDescent="0.2">
      <c r="A4">
        <v>1992</v>
      </c>
      <c r="B4">
        <v>-1.7609255179358101</v>
      </c>
      <c r="C4">
        <v>-0.53637194556887202</v>
      </c>
      <c r="D4">
        <v>-0.28594206123152899</v>
      </c>
      <c r="E4">
        <v>1.00256433116038</v>
      </c>
      <c r="F4">
        <v>1.9830885384596699</v>
      </c>
      <c r="G4">
        <v>0.651722940841587</v>
      </c>
      <c r="H4">
        <v>0.465062818962516</v>
      </c>
      <c r="J4" s="12"/>
      <c r="K4" s="31" t="s">
        <v>53</v>
      </c>
      <c r="L4" s="31" t="s">
        <v>54</v>
      </c>
      <c r="M4" s="31" t="s">
        <v>55</v>
      </c>
      <c r="N4" s="31" t="s">
        <v>56</v>
      </c>
      <c r="O4" s="31" t="s">
        <v>57</v>
      </c>
      <c r="P4" s="31" t="s">
        <v>58</v>
      </c>
      <c r="Q4" s="31" t="s">
        <v>59</v>
      </c>
    </row>
    <row r="5" spans="1:17" x14ac:dyDescent="0.2">
      <c r="A5">
        <v>1993</v>
      </c>
      <c r="B5">
        <v>0.403952834939101</v>
      </c>
      <c r="C5">
        <v>-0.77620762637112395</v>
      </c>
      <c r="D5">
        <v>1.28202502586873</v>
      </c>
      <c r="E5">
        <v>0.768273600807027</v>
      </c>
      <c r="F5">
        <v>-0.31420447843771099</v>
      </c>
      <c r="G5">
        <v>-1.0223540003167699</v>
      </c>
      <c r="H5">
        <v>1.2160648718568401</v>
      </c>
      <c r="J5" s="1" t="s">
        <v>53</v>
      </c>
      <c r="K5" s="4">
        <v>1</v>
      </c>
      <c r="L5" s="4"/>
      <c r="M5" s="4"/>
      <c r="N5" s="4"/>
      <c r="O5" s="4"/>
      <c r="P5" s="4"/>
      <c r="Q5" s="4"/>
    </row>
    <row r="6" spans="1:17" x14ac:dyDescent="0.2">
      <c r="A6">
        <v>1994</v>
      </c>
      <c r="B6">
        <v>2.2360173851805798</v>
      </c>
      <c r="C6">
        <v>0.57113980373129503</v>
      </c>
      <c r="D6">
        <v>1.0593304405300099</v>
      </c>
      <c r="E6">
        <v>0.31859431007247502</v>
      </c>
      <c r="F6">
        <v>-1.6955705142953701</v>
      </c>
      <c r="G6">
        <v>1.14816337370369</v>
      </c>
      <c r="H6">
        <v>-0.37443457120867801</v>
      </c>
      <c r="J6" s="1" t="s">
        <v>54</v>
      </c>
      <c r="K6" s="30">
        <v>0.5227267685209005</v>
      </c>
      <c r="L6" s="4">
        <v>1</v>
      </c>
      <c r="M6" s="4"/>
      <c r="N6" s="4"/>
      <c r="O6" s="4"/>
      <c r="P6" s="4"/>
      <c r="Q6" s="4"/>
    </row>
    <row r="7" spans="1:17" x14ac:dyDescent="0.2">
      <c r="A7">
        <v>1995</v>
      </c>
      <c r="B7">
        <v>0.925893895427089</v>
      </c>
      <c r="C7">
        <v>0.62836225390533895</v>
      </c>
      <c r="D7">
        <v>0.434582342609169</v>
      </c>
      <c r="E7">
        <v>1.8228548722884701</v>
      </c>
      <c r="F7">
        <v>-0.51686907422661299</v>
      </c>
      <c r="G7">
        <v>1.1124378483675601</v>
      </c>
      <c r="H7">
        <v>-0.22741311177790499</v>
      </c>
      <c r="J7" s="1" t="s">
        <v>55</v>
      </c>
      <c r="K7" s="30">
        <v>0.48487199720986679</v>
      </c>
      <c r="L7" s="24">
        <v>0.12949318974262908</v>
      </c>
      <c r="M7" s="4">
        <v>1</v>
      </c>
      <c r="N7" s="4"/>
      <c r="O7" s="4"/>
      <c r="P7" s="4"/>
      <c r="Q7" s="4"/>
    </row>
    <row r="8" spans="1:17" x14ac:dyDescent="0.2">
      <c r="A8">
        <v>1996</v>
      </c>
      <c r="B8">
        <v>-0.69081543033970305</v>
      </c>
      <c r="C8">
        <v>-0.673130886207846</v>
      </c>
      <c r="D8">
        <v>-8.6071578449770897E-2</v>
      </c>
      <c r="E8">
        <v>-0.90552045728629704</v>
      </c>
      <c r="F8">
        <v>0.31876231432000901</v>
      </c>
      <c r="G8">
        <v>-0.37449829348480101</v>
      </c>
      <c r="H8">
        <v>-0.90517735493566498</v>
      </c>
      <c r="J8" s="1" t="s">
        <v>56</v>
      </c>
      <c r="K8" s="24">
        <v>8.5375773965207583E-2</v>
      </c>
      <c r="L8" s="24">
        <v>0.20118252596433125</v>
      </c>
      <c r="M8" s="24">
        <v>-4.1208655046509758E-2</v>
      </c>
      <c r="N8" s="4">
        <v>1</v>
      </c>
      <c r="O8" s="4"/>
      <c r="P8" s="4"/>
      <c r="Q8" s="4"/>
    </row>
    <row r="9" spans="1:17" x14ac:dyDescent="0.2">
      <c r="A9">
        <v>1997</v>
      </c>
      <c r="B9">
        <v>3.09099320377055E-2</v>
      </c>
      <c r="C9">
        <v>1.2362340525419799</v>
      </c>
      <c r="D9">
        <v>-7.8278618129456898E-2</v>
      </c>
      <c r="E9">
        <v>1.54169347960129</v>
      </c>
      <c r="F9">
        <v>-0.45759721548101501</v>
      </c>
      <c r="G9">
        <v>0.16319223276042</v>
      </c>
      <c r="H9">
        <v>-0.73270038637179402</v>
      </c>
      <c r="J9" s="1" t="s">
        <v>57</v>
      </c>
      <c r="K9" s="24">
        <v>-0.32928593225281394</v>
      </c>
      <c r="L9" s="24">
        <v>-4.9280591566237486E-2</v>
      </c>
      <c r="M9" s="24">
        <v>-0.29860256570516847</v>
      </c>
      <c r="N9" s="24">
        <v>0.15457558391982779</v>
      </c>
      <c r="O9" s="4">
        <v>1</v>
      </c>
      <c r="P9" s="4"/>
      <c r="Q9" s="4"/>
    </row>
    <row r="10" spans="1:17" x14ac:dyDescent="0.2">
      <c r="A10">
        <v>1998</v>
      </c>
      <c r="B10">
        <v>0.80111637945812297</v>
      </c>
      <c r="C10">
        <v>1.01436447115499</v>
      </c>
      <c r="D10">
        <v>1.1543038809113</v>
      </c>
      <c r="E10">
        <v>-2.1894912686383199</v>
      </c>
      <c r="F10">
        <v>-0.76940749986940304</v>
      </c>
      <c r="G10">
        <v>-0.43960846542217402</v>
      </c>
      <c r="H10">
        <v>0.31925203673282299</v>
      </c>
      <c r="J10" s="1" t="s">
        <v>58</v>
      </c>
      <c r="K10" s="24">
        <v>0.29794422597780257</v>
      </c>
      <c r="L10" s="24">
        <v>0.15874701994780524</v>
      </c>
      <c r="M10" s="24">
        <v>-9.5341967057033114E-2</v>
      </c>
      <c r="N10" s="30">
        <v>0.53596718537225629</v>
      </c>
      <c r="O10" s="24">
        <v>0.27851843497849499</v>
      </c>
      <c r="P10" s="4">
        <v>1</v>
      </c>
      <c r="Q10" s="4"/>
    </row>
    <row r="11" spans="1:17" x14ac:dyDescent="0.2">
      <c r="A11">
        <v>1999</v>
      </c>
      <c r="B11">
        <v>-1.2026080623442601</v>
      </c>
      <c r="C11">
        <v>-0.33264300528363999</v>
      </c>
      <c r="D11">
        <v>-1.8184792873453399</v>
      </c>
      <c r="E11">
        <v>-9.9821681247178204E-2</v>
      </c>
      <c r="F11">
        <v>1.1435311177174401</v>
      </c>
      <c r="G11">
        <v>-0.56995031345738001</v>
      </c>
      <c r="H11">
        <v>-1.3959953083291201</v>
      </c>
      <c r="J11" s="32" t="s">
        <v>59</v>
      </c>
      <c r="K11" s="25">
        <v>8.813446713989137E-2</v>
      </c>
      <c r="L11" s="25">
        <v>0.19558461336945551</v>
      </c>
      <c r="M11" s="29">
        <v>0.38965017801384177</v>
      </c>
      <c r="N11" s="25">
        <v>4.8602665880024501E-2</v>
      </c>
      <c r="O11" s="25">
        <v>-0.23665109095610554</v>
      </c>
      <c r="P11" s="25">
        <v>-0.26546483019917294</v>
      </c>
      <c r="Q11" s="8">
        <v>1</v>
      </c>
    </row>
    <row r="12" spans="1:17" x14ac:dyDescent="0.2">
      <c r="A12">
        <v>2000</v>
      </c>
      <c r="B12">
        <v>-1.7796939680647199</v>
      </c>
      <c r="C12">
        <v>-2.1808054849955401</v>
      </c>
      <c r="D12">
        <v>-0.381069645151137</v>
      </c>
      <c r="E12">
        <v>-0.606603245564454</v>
      </c>
      <c r="F12">
        <v>-1.2860551505339901</v>
      </c>
      <c r="G12">
        <v>-1.1962808147386399</v>
      </c>
      <c r="H12">
        <v>-8.0918951115847002E-2</v>
      </c>
      <c r="J12" s="4" t="s">
        <v>20</v>
      </c>
      <c r="K12" s="24">
        <v>4.0157113532452993</v>
      </c>
      <c r="L12" s="24">
        <v>4.0030016186086002</v>
      </c>
      <c r="M12" s="24">
        <v>3.24483406539124</v>
      </c>
      <c r="N12" s="24">
        <v>4.0123461409267902</v>
      </c>
      <c r="O12" s="24">
        <v>3.91601395506353</v>
      </c>
      <c r="P12" s="24">
        <v>3.5605780342287598</v>
      </c>
      <c r="Q12" s="24">
        <v>4.3899107722285606</v>
      </c>
    </row>
    <row r="13" spans="1:17" x14ac:dyDescent="0.2">
      <c r="A13">
        <v>2001</v>
      </c>
      <c r="B13">
        <v>0.23945978897827799</v>
      </c>
      <c r="C13">
        <v>-1.10298069193007</v>
      </c>
      <c r="D13">
        <v>-0.38293169840507901</v>
      </c>
      <c r="E13">
        <v>-0.70124161133617702</v>
      </c>
      <c r="F13">
        <v>-1.51556999181784</v>
      </c>
      <c r="G13">
        <v>-0.292192210875652</v>
      </c>
      <c r="H13">
        <v>-0.178713022198245</v>
      </c>
      <c r="J13" s="4" t="s">
        <v>21</v>
      </c>
      <c r="K13" s="24">
        <v>-1.7796939680647199</v>
      </c>
      <c r="L13" s="24">
        <v>-2.1808054849955401</v>
      </c>
      <c r="M13" s="24">
        <v>-1.8184792873453399</v>
      </c>
      <c r="N13" s="24">
        <v>-2.1894912686383199</v>
      </c>
      <c r="O13" s="24">
        <v>-1.6955705142953701</v>
      </c>
      <c r="P13" s="24">
        <v>-1.27351866876834</v>
      </c>
      <c r="Q13" s="24">
        <v>-2.4023400454567101</v>
      </c>
    </row>
    <row r="14" spans="1:17" x14ac:dyDescent="0.2">
      <c r="A14">
        <v>2002</v>
      </c>
      <c r="B14">
        <v>0.718775765726275</v>
      </c>
      <c r="C14">
        <v>0.94307378292252397</v>
      </c>
      <c r="D14">
        <v>-1.4275873224453201E-2</v>
      </c>
      <c r="E14">
        <v>-0.44467254287858898</v>
      </c>
      <c r="F14">
        <v>0.20338344956808599</v>
      </c>
      <c r="G14">
        <v>-1.27351866876834</v>
      </c>
      <c r="H14">
        <v>7.9204563741553102E-2</v>
      </c>
      <c r="J14" s="8" t="s">
        <v>22</v>
      </c>
      <c r="K14" s="25">
        <v>2.2360173851805798</v>
      </c>
      <c r="L14" s="25">
        <v>1.8221961336130601</v>
      </c>
      <c r="M14" s="25">
        <v>1.4263547780459001</v>
      </c>
      <c r="N14" s="25">
        <v>1.8228548722884701</v>
      </c>
      <c r="O14" s="25">
        <v>2.2204434407681601</v>
      </c>
      <c r="P14" s="25">
        <v>2.2870593654604199</v>
      </c>
      <c r="Q14" s="25">
        <v>1.9875707267718501</v>
      </c>
    </row>
    <row r="15" spans="1:17" x14ac:dyDescent="0.2">
      <c r="A15">
        <v>2003</v>
      </c>
      <c r="B15">
        <v>-0.62947484543160703</v>
      </c>
      <c r="C15">
        <v>-0.60740182870483905</v>
      </c>
      <c r="D15">
        <v>-0.14934637112954699</v>
      </c>
      <c r="E15">
        <v>-0.73456307411375699</v>
      </c>
      <c r="F15">
        <v>0.204468409790692</v>
      </c>
      <c r="G15">
        <v>-0.40218746767865898</v>
      </c>
      <c r="H15">
        <v>-0.98787811495281996</v>
      </c>
    </row>
    <row r="16" spans="1:17" x14ac:dyDescent="0.2">
      <c r="A16">
        <v>2004</v>
      </c>
      <c r="B16">
        <v>-0.647457032378284</v>
      </c>
      <c r="C16">
        <v>-1.3541900656183601</v>
      </c>
      <c r="D16">
        <v>0.58260337509798898</v>
      </c>
      <c r="E16">
        <v>-0.163936864333525</v>
      </c>
      <c r="F16">
        <v>-0.25828628415132598</v>
      </c>
      <c r="G16">
        <v>0.50337514466658995</v>
      </c>
      <c r="H16">
        <v>0.18965815837542799</v>
      </c>
      <c r="J16" t="s">
        <v>85</v>
      </c>
    </row>
    <row r="17" spans="1:14" x14ac:dyDescent="0.2">
      <c r="A17">
        <v>2005</v>
      </c>
      <c r="B17">
        <v>-0.54742904827618599</v>
      </c>
      <c r="C17">
        <v>-0.19034011470718301</v>
      </c>
      <c r="D17">
        <v>-0.86578923388805396</v>
      </c>
      <c r="E17">
        <v>-0.51398650514143096</v>
      </c>
      <c r="F17">
        <v>0.21033609306578599</v>
      </c>
      <c r="G17">
        <v>-0.191266460513832</v>
      </c>
      <c r="H17">
        <v>0.69742583478591702</v>
      </c>
      <c r="J17" s="18" t="s">
        <v>84</v>
      </c>
    </row>
    <row r="18" spans="1:14" x14ac:dyDescent="0.2">
      <c r="A18">
        <v>2006</v>
      </c>
      <c r="B18">
        <v>-0.83798312948146603</v>
      </c>
      <c r="C18">
        <v>-5.5297508650665399E-2</v>
      </c>
      <c r="D18">
        <v>0.635081710688015</v>
      </c>
      <c r="E18">
        <v>1.0581663398096099</v>
      </c>
      <c r="F18">
        <v>0.55165097581219102</v>
      </c>
      <c r="G18">
        <v>0.272964183060669</v>
      </c>
      <c r="H18">
        <v>1.07060472947088</v>
      </c>
    </row>
    <row r="19" spans="1:14" x14ac:dyDescent="0.2">
      <c r="A19">
        <v>2007</v>
      </c>
      <c r="B19">
        <v>0.47375313300548799</v>
      </c>
      <c r="C19">
        <v>1.0023066235771001</v>
      </c>
      <c r="D19">
        <v>-0.37920014615029302</v>
      </c>
      <c r="E19">
        <v>0.34136756842830801</v>
      </c>
      <c r="F19">
        <v>0.46555383803750799</v>
      </c>
      <c r="G19">
        <v>-0.55544613326192105</v>
      </c>
      <c r="H19">
        <v>1.5174356450548701</v>
      </c>
      <c r="J19" t="s">
        <v>77</v>
      </c>
      <c r="L19">
        <v>14</v>
      </c>
      <c r="M19" s="21">
        <f>L19/21</f>
        <v>0.66666666666666663</v>
      </c>
    </row>
    <row r="20" spans="1:14" x14ac:dyDescent="0.2">
      <c r="A20">
        <v>2008</v>
      </c>
      <c r="B20">
        <v>1.31939498435046</v>
      </c>
      <c r="C20">
        <v>0.28669838177673401</v>
      </c>
      <c r="D20">
        <v>1.4263547780459001</v>
      </c>
      <c r="E20">
        <v>0.34802310038817003</v>
      </c>
      <c r="F20">
        <v>-0.59979555793778105</v>
      </c>
      <c r="G20">
        <v>0.287743585933113</v>
      </c>
      <c r="H20">
        <v>1.9875707267718501</v>
      </c>
      <c r="J20" s="18" t="s">
        <v>78</v>
      </c>
      <c r="L20">
        <v>3</v>
      </c>
      <c r="M20" t="s">
        <v>80</v>
      </c>
    </row>
    <row r="21" spans="1:14" x14ac:dyDescent="0.2">
      <c r="A21">
        <v>2009</v>
      </c>
      <c r="B21">
        <v>0.97715898379103905</v>
      </c>
      <c r="C21">
        <v>-0.98627750261742997</v>
      </c>
      <c r="D21">
        <v>-0.530830904259595</v>
      </c>
      <c r="E21">
        <v>0.42986468285787199</v>
      </c>
      <c r="F21">
        <v>2.2204434407681601</v>
      </c>
      <c r="G21">
        <v>2.2870593654604199</v>
      </c>
      <c r="H21">
        <v>-2.4023400454567101</v>
      </c>
      <c r="M21" t="s">
        <v>81</v>
      </c>
    </row>
    <row r="22" spans="1:14" x14ac:dyDescent="0.2">
      <c r="A22">
        <v>2010</v>
      </c>
      <c r="B22">
        <v>0.40779704861402399</v>
      </c>
      <c r="C22">
        <v>0.70439259529251497</v>
      </c>
      <c r="D22">
        <v>1.36514459806819</v>
      </c>
      <c r="E22">
        <v>-1.1985250667545999</v>
      </c>
      <c r="F22">
        <v>0.92772022509549601</v>
      </c>
      <c r="G22">
        <v>-0.14827123136173001</v>
      </c>
      <c r="H22">
        <v>0.58641397691722297</v>
      </c>
      <c r="M22" t="s">
        <v>82</v>
      </c>
    </row>
    <row r="23" spans="1:14" x14ac:dyDescent="0.2">
      <c r="A23">
        <v>2011</v>
      </c>
      <c r="B23">
        <v>0.23437660160924401</v>
      </c>
      <c r="C23">
        <v>1.8221961336130601</v>
      </c>
      <c r="D23">
        <v>-1.3598004310826199</v>
      </c>
      <c r="E23">
        <v>1.42383003572834</v>
      </c>
      <c r="F23">
        <v>4.3922199744270501E-2</v>
      </c>
      <c r="G23">
        <v>2.2393351799862899</v>
      </c>
      <c r="H23">
        <v>-2.97600690728986E-2</v>
      </c>
    </row>
    <row r="24" spans="1:14" x14ac:dyDescent="0.2">
      <c r="A24">
        <v>2012</v>
      </c>
      <c r="B24">
        <v>0.32616401207868101</v>
      </c>
      <c r="C24">
        <v>0.97039680727745603</v>
      </c>
      <c r="D24">
        <v>1.31145846110083</v>
      </c>
      <c r="E24">
        <v>-0.236982463583266</v>
      </c>
      <c r="F24">
        <v>-0.51603438046797401</v>
      </c>
      <c r="G24">
        <v>-1.12650091625298</v>
      </c>
      <c r="H24">
        <v>-0.54130280150705901</v>
      </c>
      <c r="J24" t="s">
        <v>83</v>
      </c>
      <c r="M24">
        <f>K9</f>
        <v>-0.32928593225281394</v>
      </c>
      <c r="N24">
        <f>N10</f>
        <v>0.53596718537225629</v>
      </c>
    </row>
    <row r="25" spans="1:14" x14ac:dyDescent="0.2">
      <c r="A25">
        <v>2013</v>
      </c>
      <c r="B25">
        <v>-0.183736352361447</v>
      </c>
      <c r="C25">
        <v>-0.51018732196357197</v>
      </c>
      <c r="D25">
        <v>-0.25588610683804203</v>
      </c>
      <c r="E25">
        <v>0.119328863488345</v>
      </c>
      <c r="F25">
        <v>-0.13214141312636499</v>
      </c>
      <c r="G25">
        <v>-0.12718049106086601</v>
      </c>
      <c r="H25">
        <v>-0.24028473027025199</v>
      </c>
    </row>
    <row r="26" spans="1:14" x14ac:dyDescent="0.2">
      <c r="A26">
        <v>2014</v>
      </c>
      <c r="B26">
        <v>-0.67262421715351195</v>
      </c>
      <c r="C26">
        <v>-0.133857568211108</v>
      </c>
      <c r="D26">
        <v>-1.3415444193535999</v>
      </c>
      <c r="E26">
        <v>-0.510458000750734</v>
      </c>
      <c r="F26">
        <v>0.38981060500436598</v>
      </c>
      <c r="G26">
        <v>-0.13217600204572599</v>
      </c>
      <c r="H26">
        <v>-0.40093976779031898</v>
      </c>
    </row>
    <row r="27" spans="1:14" x14ac:dyDescent="0.2">
      <c r="A27">
        <v>2015</v>
      </c>
      <c r="B27">
        <v>-0.14202314142911099</v>
      </c>
      <c r="C27">
        <v>0.26052664503726602</v>
      </c>
      <c r="D27">
        <v>-1.3214382382816201</v>
      </c>
      <c r="E27">
        <v>-0.86875840300197105</v>
      </c>
      <c r="F27">
        <v>-0.60113964703828704</v>
      </c>
      <c r="G27">
        <v>-0.81456238554086402</v>
      </c>
      <c r="H27">
        <v>0.36916487231739398</v>
      </c>
    </row>
    <row r="28" spans="1:14" x14ac:dyDescent="0.2">
      <c r="A28" s="14"/>
      <c r="B28" s="14"/>
      <c r="C28" s="14"/>
      <c r="D28" s="14"/>
      <c r="E28" s="14"/>
      <c r="F28" s="14"/>
      <c r="G28" s="14"/>
      <c r="H28" s="14"/>
      <c r="I28" s="6"/>
    </row>
    <row r="29" spans="1:14" x14ac:dyDescent="0.2">
      <c r="A29" s="4" t="s">
        <v>12</v>
      </c>
      <c r="B29" s="4">
        <v>-7.817820465068811E-16</v>
      </c>
      <c r="C29" s="4">
        <v>4.2558549277297669E-16</v>
      </c>
      <c r="D29" s="4">
        <v>-1.6653345369377348E-16</v>
      </c>
      <c r="E29" s="4">
        <v>-4.9960036108132044E-16</v>
      </c>
      <c r="F29" s="4">
        <v>0</v>
      </c>
      <c r="G29" s="4">
        <v>1.5728159515523052E-16</v>
      </c>
      <c r="H29" s="4">
        <v>-7.7253018796833806E-16</v>
      </c>
      <c r="I29" s="4"/>
    </row>
    <row r="30" spans="1:14" x14ac:dyDescent="0.2">
      <c r="A30" s="4" t="s">
        <v>16</v>
      </c>
      <c r="B30" s="4">
        <v>0.9555330877805297</v>
      </c>
      <c r="C30" s="4">
        <v>0.95553308590539254</v>
      </c>
      <c r="D30" s="4">
        <v>0.9555330858964437</v>
      </c>
      <c r="E30" s="4">
        <v>0.95553308585362651</v>
      </c>
      <c r="F30" s="4">
        <v>0.95553308581614282</v>
      </c>
      <c r="G30" s="4">
        <v>0.95553308590586095</v>
      </c>
      <c r="H30" s="4">
        <v>0.95553308590589869</v>
      </c>
      <c r="I30" s="4"/>
    </row>
    <row r="31" spans="1:14" x14ac:dyDescent="0.2">
      <c r="A31" s="4" t="s">
        <v>20</v>
      </c>
      <c r="B31" s="4">
        <v>4.0157113532452993</v>
      </c>
      <c r="C31" s="4">
        <v>4.0030016186086002</v>
      </c>
      <c r="D31" s="4">
        <v>3.24483406539124</v>
      </c>
      <c r="E31" s="4">
        <v>4.0123461409267902</v>
      </c>
      <c r="F31" s="4">
        <v>3.91601395506353</v>
      </c>
      <c r="G31" s="4">
        <v>3.5605780342287598</v>
      </c>
      <c r="H31" s="4">
        <v>4.3899107722285606</v>
      </c>
      <c r="I31" s="4"/>
      <c r="J31" s="6"/>
      <c r="K31" s="6"/>
      <c r="L31" s="6"/>
      <c r="M31" s="6"/>
      <c r="N31" s="6"/>
    </row>
    <row r="32" spans="1:14" x14ac:dyDescent="0.2">
      <c r="A32" s="4" t="s">
        <v>21</v>
      </c>
      <c r="B32" s="4">
        <v>-1.7796939680647199</v>
      </c>
      <c r="C32" s="4">
        <v>-2.1808054849955401</v>
      </c>
      <c r="D32" s="4">
        <v>-1.8184792873453399</v>
      </c>
      <c r="E32" s="4">
        <v>-2.1894912686383199</v>
      </c>
      <c r="F32" s="4">
        <v>-1.6955705142953701</v>
      </c>
      <c r="G32" s="4">
        <v>-1.27351866876834</v>
      </c>
      <c r="H32" s="4">
        <v>-2.4023400454567101</v>
      </c>
      <c r="I32" s="4"/>
      <c r="J32" s="6"/>
      <c r="K32" s="4"/>
      <c r="L32" s="6"/>
      <c r="M32" s="4"/>
      <c r="N32" s="6"/>
    </row>
    <row r="33" spans="1:14" x14ac:dyDescent="0.2">
      <c r="A33" s="4" t="s">
        <v>22</v>
      </c>
      <c r="B33" s="4">
        <v>2.2360173851805798</v>
      </c>
      <c r="C33" s="4">
        <v>1.8221961336130601</v>
      </c>
      <c r="D33" s="4">
        <v>1.4263547780459001</v>
      </c>
      <c r="E33" s="4">
        <v>1.8228548722884701</v>
      </c>
      <c r="F33" s="4">
        <v>2.2204434407681601</v>
      </c>
      <c r="G33" s="4">
        <v>2.2870593654604199</v>
      </c>
      <c r="H33" s="4">
        <v>1.9875707267718501</v>
      </c>
      <c r="I33" s="4"/>
      <c r="J33" s="6"/>
      <c r="K33" s="4"/>
      <c r="L33" s="6"/>
      <c r="M33" s="4"/>
      <c r="N33" s="6"/>
    </row>
    <row r="34" spans="1:14" ht="15" thickBot="1" x14ac:dyDescent="0.25">
      <c r="A34" s="11" t="s">
        <v>24</v>
      </c>
      <c r="B34" s="11">
        <v>24</v>
      </c>
      <c r="C34" s="11">
        <v>24</v>
      </c>
      <c r="D34" s="11">
        <v>24</v>
      </c>
      <c r="E34" s="11">
        <v>24</v>
      </c>
      <c r="F34" s="11">
        <v>24</v>
      </c>
      <c r="G34" s="11">
        <v>24</v>
      </c>
      <c r="H34" s="11">
        <v>24</v>
      </c>
      <c r="I34" s="4"/>
      <c r="J34" s="6"/>
      <c r="K34" s="4"/>
      <c r="L34" s="6"/>
      <c r="M34" s="4"/>
      <c r="N34" s="6"/>
    </row>
    <row r="35" spans="1:14" x14ac:dyDescent="0.2">
      <c r="I35" s="6"/>
      <c r="J35" s="6"/>
      <c r="K35" s="4"/>
      <c r="L35" s="6"/>
      <c r="M35" s="4"/>
      <c r="N35" s="6"/>
    </row>
    <row r="36" spans="1:14" x14ac:dyDescent="0.2">
      <c r="J36" s="6"/>
      <c r="K36" s="4"/>
      <c r="L36" s="6"/>
      <c r="M36" s="4"/>
      <c r="N36" s="6"/>
    </row>
    <row r="37" spans="1:14" x14ac:dyDescent="0.2">
      <c r="J37" s="6"/>
      <c r="K37" s="4"/>
      <c r="L37" s="6"/>
      <c r="M37" s="4"/>
      <c r="N37" s="6"/>
    </row>
    <row r="38" spans="1:14" x14ac:dyDescent="0.2">
      <c r="J38" s="6"/>
      <c r="K38" s="6"/>
      <c r="L38" s="6"/>
      <c r="M38" s="6"/>
      <c r="N38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zoomScale="85" zoomScaleNormal="85" workbookViewId="0">
      <selection activeCell="G16" sqref="G16"/>
    </sheetView>
  </sheetViews>
  <sheetFormatPr defaultRowHeight="14.25" x14ac:dyDescent="0.2"/>
  <cols>
    <col min="1" max="1" width="20.25" bestFit="1" customWidth="1"/>
    <col min="2" max="2" width="12.5" bestFit="1" customWidth="1"/>
    <col min="3" max="3" width="14" customWidth="1"/>
    <col min="4" max="8" width="12.5" bestFit="1" customWidth="1"/>
    <col min="9" max="9" width="6.125" customWidth="1"/>
    <col min="10" max="10" width="9" style="15"/>
  </cols>
  <sheetData>
    <row r="1" spans="1:17" ht="15" x14ac:dyDescent="0.25">
      <c r="A1" s="10" t="s">
        <v>86</v>
      </c>
    </row>
    <row r="2" spans="1:17" x14ac:dyDescent="0.2">
      <c r="A2" t="s">
        <v>52</v>
      </c>
      <c r="B2" t="s">
        <v>53</v>
      </c>
      <c r="C2" t="s">
        <v>54</v>
      </c>
      <c r="D2" t="s">
        <v>55</v>
      </c>
      <c r="E2" t="s">
        <v>56</v>
      </c>
      <c r="F2" t="s">
        <v>57</v>
      </c>
      <c r="G2" t="s">
        <v>58</v>
      </c>
      <c r="H2" t="s">
        <v>59</v>
      </c>
      <c r="J2" s="18" t="s">
        <v>88</v>
      </c>
    </row>
    <row r="3" spans="1:17" x14ac:dyDescent="0.2">
      <c r="A3">
        <v>1991</v>
      </c>
      <c r="J3" s="12"/>
      <c r="K3" s="13" t="s">
        <v>53</v>
      </c>
      <c r="L3" s="13" t="s">
        <v>54</v>
      </c>
      <c r="M3" s="13" t="s">
        <v>55</v>
      </c>
      <c r="N3" s="13" t="s">
        <v>56</v>
      </c>
      <c r="O3" s="13" t="s">
        <v>57</v>
      </c>
      <c r="P3" s="13" t="s">
        <v>58</v>
      </c>
      <c r="Q3" s="13" t="s">
        <v>59</v>
      </c>
    </row>
    <row r="4" spans="1:17" x14ac:dyDescent="0.2">
      <c r="A4">
        <v>1992</v>
      </c>
      <c r="J4" t="s">
        <v>53</v>
      </c>
      <c r="K4" s="4">
        <v>1</v>
      </c>
      <c r="L4" s="4"/>
      <c r="M4" s="4"/>
      <c r="N4" s="4"/>
      <c r="O4" s="4"/>
      <c r="P4" s="4"/>
      <c r="Q4" s="4"/>
    </row>
    <row r="5" spans="1:17" x14ac:dyDescent="0.2">
      <c r="A5">
        <v>1993</v>
      </c>
      <c r="B5">
        <v>-0.98798481337361299</v>
      </c>
      <c r="C5">
        <v>-0.357995853364033</v>
      </c>
      <c r="D5">
        <v>-0.49454991603939702</v>
      </c>
      <c r="E5">
        <v>-0.25536534354689899</v>
      </c>
      <c r="F5">
        <v>-0.78830842035514803</v>
      </c>
      <c r="G5">
        <v>-0.83439727438469802</v>
      </c>
      <c r="H5">
        <v>1.04611319202863</v>
      </c>
      <c r="J5" t="s">
        <v>54</v>
      </c>
      <c r="K5" s="24">
        <v>-2.2332895934500788E-2</v>
      </c>
      <c r="L5" s="4">
        <v>1</v>
      </c>
      <c r="M5" s="4"/>
      <c r="N5" s="4"/>
      <c r="O5" s="4"/>
      <c r="P5" s="4"/>
      <c r="Q5" s="4"/>
    </row>
    <row r="6" spans="1:17" x14ac:dyDescent="0.2">
      <c r="A6">
        <v>1994</v>
      </c>
      <c r="B6">
        <v>1.0069809761220601</v>
      </c>
      <c r="C6">
        <v>-1.7364758522260699</v>
      </c>
      <c r="D6">
        <v>-0.28504832338070601</v>
      </c>
      <c r="E6">
        <v>3.6736650494676101E-2</v>
      </c>
      <c r="F6">
        <v>1.12220494650072</v>
      </c>
      <c r="G6">
        <v>0.465355576614225</v>
      </c>
      <c r="H6">
        <v>-1.6355494618966002E-2</v>
      </c>
      <c r="J6" t="s">
        <v>55</v>
      </c>
      <c r="K6" s="30">
        <v>0.42493110459348699</v>
      </c>
      <c r="L6" s="24">
        <v>0.26165648751226939</v>
      </c>
      <c r="M6" s="4">
        <v>1</v>
      </c>
      <c r="N6" s="4"/>
      <c r="O6" s="4"/>
      <c r="P6" s="4"/>
      <c r="Q6" s="4"/>
    </row>
    <row r="7" spans="1:17" x14ac:dyDescent="0.2">
      <c r="A7">
        <v>1995</v>
      </c>
      <c r="B7">
        <v>-0.91877659129537503</v>
      </c>
      <c r="C7">
        <v>0.13072519764108201</v>
      </c>
      <c r="D7">
        <v>0.13314397669038799</v>
      </c>
      <c r="E7">
        <v>-0.29591170863940702</v>
      </c>
      <c r="F7">
        <v>-0.121346558567147</v>
      </c>
      <c r="G7">
        <v>-0.33429750491534999</v>
      </c>
      <c r="H7">
        <v>-5.5863264773322603E-2</v>
      </c>
      <c r="J7" t="s">
        <v>56</v>
      </c>
      <c r="K7" s="24">
        <v>7.2295356736770122E-2</v>
      </c>
      <c r="L7" s="24">
        <v>0.1765006128957701</v>
      </c>
      <c r="M7" s="24">
        <v>-7.6961562366650776E-2</v>
      </c>
      <c r="N7" s="4">
        <v>1</v>
      </c>
      <c r="O7" s="4"/>
      <c r="P7" s="4"/>
      <c r="Q7" s="4"/>
    </row>
    <row r="8" spans="1:17" x14ac:dyDescent="0.2">
      <c r="A8">
        <v>1996</v>
      </c>
      <c r="B8">
        <v>-0.99938766616896202</v>
      </c>
      <c r="C8">
        <v>0.33267514243938701</v>
      </c>
      <c r="D8">
        <v>0.44538718858958998</v>
      </c>
      <c r="E8">
        <v>0.55853665808779696</v>
      </c>
      <c r="F8">
        <v>1.40465956963274</v>
      </c>
      <c r="G8">
        <v>1.31437029087046</v>
      </c>
      <c r="H8">
        <v>1.5151786802781599</v>
      </c>
      <c r="J8" t="s">
        <v>57</v>
      </c>
      <c r="K8" s="24">
        <v>-9.9217244813525493E-2</v>
      </c>
      <c r="L8" s="24">
        <v>-8.327887559152973E-2</v>
      </c>
      <c r="M8" s="24">
        <v>0.22571354004606461</v>
      </c>
      <c r="N8" s="24">
        <v>-6.7797286525372522E-2</v>
      </c>
      <c r="O8" s="4">
        <v>1</v>
      </c>
      <c r="P8" s="4"/>
      <c r="Q8" s="4"/>
    </row>
    <row r="9" spans="1:17" x14ac:dyDescent="0.2">
      <c r="A9">
        <v>1997</v>
      </c>
      <c r="B9">
        <v>0.62742836801003299</v>
      </c>
      <c r="C9">
        <v>-1.5905196528227299</v>
      </c>
      <c r="D9">
        <v>-1.2058159436318201</v>
      </c>
      <c r="E9">
        <v>0.36773074716673998</v>
      </c>
      <c r="F9">
        <v>0.52696007855795102</v>
      </c>
      <c r="G9">
        <v>-1.17707237131971</v>
      </c>
      <c r="H9">
        <v>0.99141981005831603</v>
      </c>
      <c r="J9" t="s">
        <v>58</v>
      </c>
      <c r="K9" s="24">
        <v>0.1048234830626579</v>
      </c>
      <c r="L9" s="24">
        <v>0.29469162551982964</v>
      </c>
      <c r="M9" s="24">
        <v>0.10064526773248961</v>
      </c>
      <c r="N9" s="28">
        <v>0.35545753651890799</v>
      </c>
      <c r="O9" s="24">
        <v>-0.22474830378931579</v>
      </c>
      <c r="P9" s="4">
        <v>1</v>
      </c>
      <c r="Q9" s="4"/>
    </row>
    <row r="10" spans="1:17" x14ac:dyDescent="0.2">
      <c r="A10">
        <v>1998</v>
      </c>
      <c r="B10">
        <v>-0.76836655750264204</v>
      </c>
      <c r="C10">
        <v>-0.51073762327018801</v>
      </c>
      <c r="D10">
        <v>0.122302270695613</v>
      </c>
      <c r="E10">
        <v>0.96546263250011999</v>
      </c>
      <c r="F10">
        <v>-0.99306660656684698</v>
      </c>
      <c r="G10">
        <v>0.22193515758799101</v>
      </c>
      <c r="H10">
        <v>-1.5468512242624199</v>
      </c>
      <c r="J10" s="14" t="s">
        <v>59</v>
      </c>
      <c r="K10" s="25">
        <v>0.16899172997409978</v>
      </c>
      <c r="L10" s="25">
        <v>-7.8523990607378746E-2</v>
      </c>
      <c r="M10" s="25">
        <v>-6.7590446914736535E-2</v>
      </c>
      <c r="N10" s="25">
        <v>9.0528930509849614E-2</v>
      </c>
      <c r="O10" s="25">
        <v>-0.10272953445607846</v>
      </c>
      <c r="P10" s="29">
        <v>0.39373273554083998</v>
      </c>
      <c r="Q10" s="8">
        <v>1</v>
      </c>
    </row>
    <row r="11" spans="1:17" x14ac:dyDescent="0.2">
      <c r="A11">
        <v>1999</v>
      </c>
      <c r="B11">
        <v>-0.41766818932396699</v>
      </c>
      <c r="C11">
        <v>1.02634470288076</v>
      </c>
      <c r="D11">
        <v>0.46627084806429198</v>
      </c>
      <c r="E11">
        <v>0.29129403940760201</v>
      </c>
      <c r="F11">
        <v>0.64484629763942902</v>
      </c>
      <c r="G11">
        <v>0.37542433316622098</v>
      </c>
      <c r="H11">
        <v>-0.93333890648869799</v>
      </c>
      <c r="J11" s="4" t="s">
        <v>20</v>
      </c>
      <c r="K11" s="26">
        <v>3.2220377487130696</v>
      </c>
      <c r="L11" s="26">
        <v>3.8641820161500302</v>
      </c>
      <c r="M11" s="26">
        <v>3.4940063675481601</v>
      </c>
      <c r="N11" s="26">
        <v>3.75827590124198</v>
      </c>
      <c r="O11" s="26">
        <v>3.5810738926234702</v>
      </c>
      <c r="P11" s="35">
        <v>4.35702731117442</v>
      </c>
      <c r="Q11" s="26">
        <v>3.3857288706912598</v>
      </c>
    </row>
    <row r="12" spans="1:17" x14ac:dyDescent="0.2">
      <c r="A12">
        <v>2000</v>
      </c>
      <c r="B12">
        <v>-0.29038140118931899</v>
      </c>
      <c r="C12">
        <v>1.13369610540434</v>
      </c>
      <c r="D12">
        <v>-0.78098393671744504</v>
      </c>
      <c r="E12">
        <v>-0.36244169384700398</v>
      </c>
      <c r="F12">
        <v>0.46972474038088402</v>
      </c>
      <c r="G12">
        <v>7.0412654459668503E-2</v>
      </c>
      <c r="H12">
        <v>0.110149504496621</v>
      </c>
      <c r="J12" s="4" t="s">
        <v>21</v>
      </c>
      <c r="K12" s="26">
        <v>-1.7707222905431499</v>
      </c>
      <c r="L12" s="26">
        <v>-1.7364758522260699</v>
      </c>
      <c r="M12" s="26">
        <v>-1.84910565667495</v>
      </c>
      <c r="N12" s="26">
        <v>-1.6165912830259701</v>
      </c>
      <c r="O12" s="26">
        <v>-2.0207253355782302</v>
      </c>
      <c r="P12" s="35">
        <v>-2.8948847666692998</v>
      </c>
      <c r="Q12" s="26">
        <v>-1.8705501904130999</v>
      </c>
    </row>
    <row r="13" spans="1:17" x14ac:dyDescent="0.2">
      <c r="A13">
        <v>2001</v>
      </c>
      <c r="B13">
        <v>-1.2106268717015001</v>
      </c>
      <c r="C13">
        <v>3.6749744038574797E-2</v>
      </c>
      <c r="D13">
        <v>-0.619249670743241</v>
      </c>
      <c r="E13">
        <v>-0.63508002292174703</v>
      </c>
      <c r="F13">
        <v>0.59599299854362997</v>
      </c>
      <c r="G13">
        <v>-1.13700149534116</v>
      </c>
      <c r="H13">
        <v>-1.8705501904130999</v>
      </c>
      <c r="J13" s="8" t="s">
        <v>22</v>
      </c>
      <c r="K13" s="27">
        <v>1.4513154581699199</v>
      </c>
      <c r="L13" s="27">
        <v>2.1277061639239601</v>
      </c>
      <c r="M13" s="27">
        <v>1.6449007108732101</v>
      </c>
      <c r="N13" s="36">
        <v>2.1416846182160101</v>
      </c>
      <c r="O13" s="27">
        <v>1.56034855704524</v>
      </c>
      <c r="P13" s="27">
        <v>1.4621425445051199</v>
      </c>
      <c r="Q13" s="27">
        <v>1.5151786802781599</v>
      </c>
    </row>
    <row r="14" spans="1:17" x14ac:dyDescent="0.2">
      <c r="A14">
        <v>2002</v>
      </c>
      <c r="B14">
        <v>0.16915393059706099</v>
      </c>
      <c r="C14">
        <v>0.20852707353647101</v>
      </c>
      <c r="D14">
        <v>-1.6082015418482001</v>
      </c>
      <c r="E14">
        <v>-0.47986701668700998</v>
      </c>
      <c r="F14">
        <v>-2.0207253355782302</v>
      </c>
      <c r="G14">
        <v>-0.19778247810422001</v>
      </c>
      <c r="H14">
        <v>-0.292461246556737</v>
      </c>
    </row>
    <row r="15" spans="1:17" x14ac:dyDescent="0.2">
      <c r="A15">
        <v>2003</v>
      </c>
      <c r="B15">
        <v>1.221289385135</v>
      </c>
      <c r="C15">
        <v>0.70191930560017701</v>
      </c>
      <c r="D15">
        <v>0.52450302995020504</v>
      </c>
      <c r="E15">
        <v>2.1416846182160101</v>
      </c>
      <c r="F15">
        <v>-0.60330861292712101</v>
      </c>
      <c r="G15">
        <v>0.36353941356990499</v>
      </c>
      <c r="H15">
        <v>-0.53437337710312005</v>
      </c>
    </row>
    <row r="16" spans="1:17" x14ac:dyDescent="0.2">
      <c r="A16">
        <v>2004</v>
      </c>
      <c r="B16">
        <v>0.29953620811123899</v>
      </c>
      <c r="C16">
        <v>-0.13276657762987801</v>
      </c>
      <c r="D16">
        <v>-0.14159035662841099</v>
      </c>
      <c r="E16">
        <v>1.2729576831157801</v>
      </c>
      <c r="F16">
        <v>-0.358078827670963</v>
      </c>
      <c r="G16">
        <v>0.71288890624329104</v>
      </c>
      <c r="H16">
        <v>-1.4514283756071099E-2</v>
      </c>
      <c r="J16" t="s">
        <v>89</v>
      </c>
    </row>
    <row r="17" spans="1:17" x14ac:dyDescent="0.2">
      <c r="A17">
        <v>2005</v>
      </c>
      <c r="B17">
        <v>0.50727123517995198</v>
      </c>
      <c r="C17">
        <v>-0.56146910244596904</v>
      </c>
      <c r="D17">
        <v>0.71005477148076701</v>
      </c>
      <c r="E17">
        <v>-1.44421000187711</v>
      </c>
      <c r="F17">
        <v>-0.18116128833794901</v>
      </c>
      <c r="G17">
        <v>1.4621425445051199</v>
      </c>
      <c r="H17">
        <v>0.62894302986428197</v>
      </c>
      <c r="J17" s="18" t="s">
        <v>90</v>
      </c>
    </row>
    <row r="18" spans="1:17" x14ac:dyDescent="0.2">
      <c r="A18">
        <v>2006</v>
      </c>
      <c r="B18">
        <v>1.430445780788</v>
      </c>
      <c r="C18">
        <v>-0.210886301105847</v>
      </c>
      <c r="D18">
        <v>1.1745072536563299</v>
      </c>
      <c r="E18">
        <v>0.98713669467305998</v>
      </c>
      <c r="F18">
        <v>-0.35546941555608902</v>
      </c>
      <c r="G18">
        <v>0.15309453027302999</v>
      </c>
      <c r="H18">
        <v>0.83140332869266498</v>
      </c>
      <c r="J18"/>
    </row>
    <row r="19" spans="1:17" x14ac:dyDescent="0.2">
      <c r="A19">
        <v>2007</v>
      </c>
      <c r="B19">
        <v>2.72184168730281E-2</v>
      </c>
      <c r="C19">
        <v>2.1277061639239601</v>
      </c>
      <c r="D19">
        <v>0.81882439418474895</v>
      </c>
      <c r="E19">
        <v>-2.8311856046631698E-2</v>
      </c>
      <c r="F19">
        <v>-0.70289437747988204</v>
      </c>
      <c r="G19">
        <v>0.73283615597321705</v>
      </c>
      <c r="H19">
        <v>0.59732691960633599</v>
      </c>
      <c r="J19" t="s">
        <v>77</v>
      </c>
      <c r="L19">
        <v>12</v>
      </c>
      <c r="M19" s="21">
        <f>L19/21</f>
        <v>0.5714285714285714</v>
      </c>
    </row>
    <row r="20" spans="1:17" x14ac:dyDescent="0.2">
      <c r="A20">
        <v>2008</v>
      </c>
      <c r="B20">
        <v>-1.7707222905431499</v>
      </c>
      <c r="C20">
        <v>0.13913432677840201</v>
      </c>
      <c r="D20">
        <v>-1.84910565667495</v>
      </c>
      <c r="E20">
        <v>1.38992070060641</v>
      </c>
      <c r="F20">
        <v>0.55266568126385296</v>
      </c>
      <c r="G20">
        <v>0.39151938619554999</v>
      </c>
      <c r="H20">
        <v>0.41916362642803601</v>
      </c>
      <c r="J20" s="18" t="s">
        <v>78</v>
      </c>
      <c r="L20">
        <v>1</v>
      </c>
      <c r="M20" t="s">
        <v>79</v>
      </c>
    </row>
    <row r="21" spans="1:17" x14ac:dyDescent="0.2">
      <c r="A21">
        <v>2009</v>
      </c>
      <c r="B21">
        <v>-0.385533578989882</v>
      </c>
      <c r="C21">
        <v>-0.90622775659497901</v>
      </c>
      <c r="D21">
        <v>0.79853352428063795</v>
      </c>
      <c r="E21">
        <v>-1.6165912830259701</v>
      </c>
      <c r="F21">
        <v>1.56034855704524</v>
      </c>
      <c r="G21">
        <v>-2.8948847666692998</v>
      </c>
      <c r="H21">
        <v>-1.5830831514348001</v>
      </c>
    </row>
    <row r="22" spans="1:17" x14ac:dyDescent="0.2">
      <c r="A22">
        <v>2010</v>
      </c>
      <c r="B22">
        <v>1.4513154581699199</v>
      </c>
      <c r="C22">
        <v>1.14779612814417</v>
      </c>
      <c r="D22">
        <v>1.6449007108732101</v>
      </c>
      <c r="E22">
        <v>-1.0412148040627799E-2</v>
      </c>
      <c r="F22">
        <v>0.90866499917668897</v>
      </c>
      <c r="G22">
        <v>-0.16717298934897901</v>
      </c>
      <c r="H22">
        <v>7.7966909263122997E-3</v>
      </c>
      <c r="J22" t="s">
        <v>83</v>
      </c>
      <c r="M22">
        <f>O9</f>
        <v>-0.22474830378931579</v>
      </c>
      <c r="N22">
        <f>K6</f>
        <v>0.42493110459348699</v>
      </c>
    </row>
    <row r="23" spans="1:17" x14ac:dyDescent="0.2">
      <c r="A23">
        <v>2011</v>
      </c>
      <c r="B23">
        <v>0.82707833509711604</v>
      </c>
      <c r="C23">
        <v>-0.37525086264344498</v>
      </c>
      <c r="D23">
        <v>-0.98878257604993802</v>
      </c>
      <c r="E23">
        <v>-0.67912367715805699</v>
      </c>
      <c r="F23">
        <v>-1.0472836842890001</v>
      </c>
      <c r="G23">
        <v>-0.11040661010381</v>
      </c>
      <c r="H23">
        <v>1.01892674477769</v>
      </c>
    </row>
    <row r="24" spans="1:17" x14ac:dyDescent="0.2">
      <c r="A24">
        <v>2012</v>
      </c>
      <c r="B24">
        <v>-0.54318656035772395</v>
      </c>
      <c r="C24">
        <v>-1.2800494601569199</v>
      </c>
      <c r="D24">
        <v>0.29500057380065098</v>
      </c>
      <c r="E24">
        <v>-0.67376558279217402</v>
      </c>
      <c r="F24">
        <v>-0.48111216366811799</v>
      </c>
      <c r="G24">
        <v>6.6019429515549996E-2</v>
      </c>
      <c r="H24">
        <v>0.85860499164562898</v>
      </c>
      <c r="J24" s="15" t="s">
        <v>97</v>
      </c>
    </row>
    <row r="25" spans="1:17" x14ac:dyDescent="0.2">
      <c r="A25">
        <v>2013</v>
      </c>
      <c r="B25">
        <v>-0.57430448911755305</v>
      </c>
      <c r="C25">
        <v>4.8875579042187901E-2</v>
      </c>
      <c r="D25">
        <v>-0.62618211212287</v>
      </c>
      <c r="E25">
        <v>-0.42120943202851102</v>
      </c>
      <c r="F25">
        <v>-0.35175319079863399</v>
      </c>
      <c r="G25">
        <v>0.56994339687545503</v>
      </c>
      <c r="H25">
        <v>-0.662322245619273</v>
      </c>
    </row>
    <row r="26" spans="1:17" x14ac:dyDescent="0.2">
      <c r="A26">
        <v>2014</v>
      </c>
      <c r="B26">
        <v>0.62665557101507596</v>
      </c>
      <c r="C26">
        <v>0.41500826135812802</v>
      </c>
      <c r="D26">
        <v>0.57705892725040098</v>
      </c>
      <c r="E26">
        <v>-0.33610868075814498</v>
      </c>
      <c r="F26">
        <v>1.00517172204112</v>
      </c>
      <c r="G26">
        <v>-0.238385038638015</v>
      </c>
      <c r="H26">
        <v>-0.30739948627894598</v>
      </c>
      <c r="J26" s="12"/>
      <c r="K26" s="13" t="s">
        <v>53</v>
      </c>
      <c r="L26" s="13" t="s">
        <v>54</v>
      </c>
      <c r="M26" s="13" t="s">
        <v>55</v>
      </c>
      <c r="N26" s="13" t="s">
        <v>56</v>
      </c>
      <c r="O26" s="13" t="s">
        <v>57</v>
      </c>
      <c r="P26" s="13" t="s">
        <v>58</v>
      </c>
      <c r="Q26" s="13" t="s">
        <v>59</v>
      </c>
    </row>
    <row r="27" spans="1:17" x14ac:dyDescent="0.2">
      <c r="A27">
        <v>2015</v>
      </c>
      <c r="B27">
        <v>0.67256534446517202</v>
      </c>
      <c r="C27">
        <v>0.21322131147241499</v>
      </c>
      <c r="D27">
        <v>0.88902256432015303</v>
      </c>
      <c r="E27">
        <v>-0.77306197689889999</v>
      </c>
      <c r="F27">
        <v>-0.78673110898714005</v>
      </c>
      <c r="G27">
        <v>0.19191875297556299</v>
      </c>
      <c r="H27">
        <v>-0.20791364749722899</v>
      </c>
      <c r="J27" t="s">
        <v>53</v>
      </c>
      <c r="K27" s="4">
        <v>1</v>
      </c>
      <c r="L27" s="4"/>
      <c r="M27" s="4"/>
      <c r="N27" s="4"/>
      <c r="O27" s="4"/>
      <c r="P27" s="4"/>
      <c r="Q27" s="4"/>
    </row>
    <row r="28" spans="1:17" x14ac:dyDescent="0.2">
      <c r="J28" t="s">
        <v>54</v>
      </c>
      <c r="K28" s="4">
        <v>-0.100277357407177</v>
      </c>
      <c r="L28" s="4">
        <v>1</v>
      </c>
      <c r="M28" s="4"/>
      <c r="N28" s="4"/>
      <c r="O28" s="4"/>
      <c r="P28" s="4"/>
      <c r="Q28" s="4"/>
    </row>
    <row r="29" spans="1:17" x14ac:dyDescent="0.2">
      <c r="A29" s="7" t="s">
        <v>12</v>
      </c>
      <c r="B29" s="7">
        <v>-1.2984782331485526E-15</v>
      </c>
      <c r="C29" s="7">
        <v>-1.6532668953657222E-16</v>
      </c>
      <c r="D29" s="7">
        <v>3.4754807727396206E-16</v>
      </c>
      <c r="E29" s="7">
        <v>3.8616453030440226E-17</v>
      </c>
      <c r="F29" s="7">
        <v>-5.4063034242616322E-16</v>
      </c>
      <c r="G29" s="7">
        <v>2.0877019919581747E-16</v>
      </c>
      <c r="H29" s="7">
        <v>-2.3290548233984265E-16</v>
      </c>
      <c r="J29" t="s">
        <v>55</v>
      </c>
      <c r="K29" s="4">
        <v>-0.19142504961237006</v>
      </c>
      <c r="L29" s="4">
        <v>0.3844194688866347</v>
      </c>
      <c r="M29" s="4">
        <v>1</v>
      </c>
      <c r="N29" s="4"/>
      <c r="O29" s="4"/>
      <c r="P29" s="4"/>
      <c r="Q29" s="4"/>
    </row>
    <row r="30" spans="1:17" x14ac:dyDescent="0.2">
      <c r="A30" s="4" t="s">
        <v>16</v>
      </c>
      <c r="B30" s="4">
        <v>0.90453403373328878</v>
      </c>
      <c r="C30" s="4">
        <v>0.90453403373328345</v>
      </c>
      <c r="D30" s="4">
        <v>0.90453403373328845</v>
      </c>
      <c r="E30" s="4">
        <v>0.90453403369175611</v>
      </c>
      <c r="F30" s="4">
        <v>0.90453403373328878</v>
      </c>
      <c r="G30" s="4">
        <v>0.90453403373328867</v>
      </c>
      <c r="H30" s="4">
        <v>0.90453403373280361</v>
      </c>
      <c r="J30" t="s">
        <v>56</v>
      </c>
      <c r="K30" s="4">
        <v>0.56166782245416669</v>
      </c>
      <c r="L30" s="4">
        <v>-1.3560546209331491E-2</v>
      </c>
      <c r="M30" s="38">
        <v>0.59182904741009701</v>
      </c>
      <c r="N30" s="4">
        <v>1</v>
      </c>
      <c r="O30" s="4"/>
      <c r="P30" s="4"/>
      <c r="Q30" s="4"/>
    </row>
    <row r="31" spans="1:17" x14ac:dyDescent="0.2">
      <c r="A31" s="4" t="s">
        <v>20</v>
      </c>
      <c r="B31" s="4">
        <v>3.2220377487130696</v>
      </c>
      <c r="C31" s="4">
        <v>3.8641820161500302</v>
      </c>
      <c r="D31" s="4">
        <v>3.4940063675481601</v>
      </c>
      <c r="E31" s="4">
        <v>3.75827590124198</v>
      </c>
      <c r="F31" s="4">
        <v>3.5810738926234702</v>
      </c>
      <c r="G31" s="4">
        <v>4.35702731117442</v>
      </c>
      <c r="H31" s="4">
        <v>3.3857288706912598</v>
      </c>
      <c r="J31" t="s">
        <v>57</v>
      </c>
      <c r="K31" s="4">
        <v>-0.35746058114164919</v>
      </c>
      <c r="L31" s="4">
        <v>7.3064723338994719E-2</v>
      </c>
      <c r="M31" s="4">
        <v>0.35076664034626465</v>
      </c>
      <c r="N31" s="4">
        <v>-8.1951956846250743E-2</v>
      </c>
      <c r="O31" s="4">
        <v>1</v>
      </c>
      <c r="P31" s="4"/>
      <c r="Q31" s="4"/>
    </row>
    <row r="32" spans="1:17" x14ac:dyDescent="0.2">
      <c r="A32" s="4" t="s">
        <v>21</v>
      </c>
      <c r="B32" s="4">
        <v>-1.7707222905431499</v>
      </c>
      <c r="C32" s="4">
        <v>-1.7364758522260699</v>
      </c>
      <c r="D32" s="4">
        <v>-1.84910565667495</v>
      </c>
      <c r="E32" s="4">
        <v>-1.6165912830259701</v>
      </c>
      <c r="F32" s="4">
        <v>-2.0207253355782302</v>
      </c>
      <c r="G32" s="4">
        <v>-2.8948847666692998</v>
      </c>
      <c r="H32" s="4">
        <v>-1.8705501904130999</v>
      </c>
      <c r="J32" t="s">
        <v>58</v>
      </c>
      <c r="K32" s="4">
        <v>-8.8388348019307575E-2</v>
      </c>
      <c r="L32" s="4">
        <v>0.55285523334163944</v>
      </c>
      <c r="M32" s="4">
        <v>0.64213018049727877</v>
      </c>
      <c r="N32" s="4">
        <v>0.44461779115689409</v>
      </c>
      <c r="O32" s="4">
        <v>0.12602251168027276</v>
      </c>
      <c r="P32" s="4">
        <v>1</v>
      </c>
      <c r="Q32" s="4"/>
    </row>
    <row r="33" spans="1:17" ht="15" thickBot="1" x14ac:dyDescent="0.25">
      <c r="A33" s="4" t="s">
        <v>22</v>
      </c>
      <c r="B33" s="4">
        <v>1.4513154581699199</v>
      </c>
      <c r="C33" s="4">
        <v>2.1277061639239601</v>
      </c>
      <c r="D33" s="4">
        <v>1.6449007108732101</v>
      </c>
      <c r="E33" s="4">
        <v>2.1416846182160101</v>
      </c>
      <c r="F33" s="4">
        <v>1.56034855704524</v>
      </c>
      <c r="G33" s="4">
        <v>1.4621425445051199</v>
      </c>
      <c r="H33" s="4">
        <v>1.5151786802781599</v>
      </c>
      <c r="J33" s="14" t="s">
        <v>59</v>
      </c>
      <c r="K33" s="11">
        <v>0.21120095863244615</v>
      </c>
      <c r="L33" s="11">
        <v>-0.16385915250758282</v>
      </c>
      <c r="M33" s="11">
        <v>-8.9236647444625658E-2</v>
      </c>
      <c r="N33" s="11">
        <v>4.4996784865037866E-2</v>
      </c>
      <c r="O33" s="11">
        <v>0.37250051148655677</v>
      </c>
      <c r="P33" s="11">
        <v>0.29221432066214376</v>
      </c>
      <c r="Q33" s="11">
        <v>1</v>
      </c>
    </row>
    <row r="34" spans="1:17" x14ac:dyDescent="0.2">
      <c r="A34" s="8" t="s">
        <v>24</v>
      </c>
      <c r="B34" s="8">
        <v>23</v>
      </c>
      <c r="C34" s="8">
        <v>23</v>
      </c>
      <c r="D34" s="8">
        <v>23</v>
      </c>
      <c r="E34" s="8">
        <v>23</v>
      </c>
      <c r="F34" s="8">
        <v>23</v>
      </c>
      <c r="G34" s="8">
        <v>23</v>
      </c>
      <c r="H34" s="8">
        <v>23</v>
      </c>
    </row>
    <row r="35" spans="1:17" x14ac:dyDescent="0.2">
      <c r="D35" s="4"/>
    </row>
    <row r="37" spans="1:17" x14ac:dyDescent="0.2">
      <c r="A37">
        <f t="shared" ref="A37:A39" si="0">A5</f>
        <v>1993</v>
      </c>
      <c r="B37">
        <f>B5</f>
        <v>-0.98798481337361299</v>
      </c>
      <c r="C37">
        <f t="shared" ref="C37:H37" si="1">C5</f>
        <v>-0.357995853364033</v>
      </c>
      <c r="D37">
        <f t="shared" si="1"/>
        <v>-0.49454991603939702</v>
      </c>
      <c r="E37">
        <f t="shared" si="1"/>
        <v>-0.25536534354689899</v>
      </c>
      <c r="F37">
        <f t="shared" si="1"/>
        <v>-0.78830842035514803</v>
      </c>
      <c r="G37">
        <f t="shared" si="1"/>
        <v>-0.83439727438469802</v>
      </c>
      <c r="H37">
        <f t="shared" si="1"/>
        <v>1.04611319202863</v>
      </c>
    </row>
    <row r="38" spans="1:17" x14ac:dyDescent="0.2">
      <c r="A38">
        <f t="shared" si="0"/>
        <v>1994</v>
      </c>
      <c r="B38">
        <f t="shared" ref="B38:H38" si="2">B6</f>
        <v>1.0069809761220601</v>
      </c>
      <c r="C38">
        <f t="shared" si="2"/>
        <v>-1.7364758522260699</v>
      </c>
      <c r="D38">
        <f t="shared" si="2"/>
        <v>-0.28504832338070601</v>
      </c>
      <c r="E38">
        <f t="shared" si="2"/>
        <v>3.6736650494676101E-2</v>
      </c>
      <c r="F38">
        <f t="shared" si="2"/>
        <v>1.12220494650072</v>
      </c>
      <c r="G38">
        <f t="shared" si="2"/>
        <v>0.465355576614225</v>
      </c>
      <c r="H38">
        <f t="shared" si="2"/>
        <v>-1.6355494618966002E-2</v>
      </c>
    </row>
    <row r="39" spans="1:17" x14ac:dyDescent="0.2">
      <c r="A39">
        <f t="shared" si="0"/>
        <v>1995</v>
      </c>
      <c r="B39">
        <f t="shared" ref="B39:H39" si="3">B7</f>
        <v>-0.91877659129537503</v>
      </c>
      <c r="C39">
        <f t="shared" si="3"/>
        <v>0.13072519764108201</v>
      </c>
      <c r="D39">
        <f t="shared" si="3"/>
        <v>0.13314397669038799</v>
      </c>
      <c r="E39">
        <f t="shared" si="3"/>
        <v>-0.29591170863940702</v>
      </c>
      <c r="F39">
        <f t="shared" si="3"/>
        <v>-0.121346558567147</v>
      </c>
      <c r="G39">
        <f t="shared" si="3"/>
        <v>-0.33429750491534999</v>
      </c>
      <c r="H39">
        <f t="shared" si="3"/>
        <v>-5.5863264773322603E-2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zoomScale="85" zoomScaleNormal="85" workbookViewId="0">
      <selection activeCell="M27" sqref="M27"/>
    </sheetView>
  </sheetViews>
  <sheetFormatPr defaultRowHeight="14.25" x14ac:dyDescent="0.2"/>
  <cols>
    <col min="1" max="1" width="22" bestFit="1" customWidth="1"/>
    <col min="2" max="2" width="12.5" bestFit="1" customWidth="1"/>
    <col min="3" max="3" width="14" customWidth="1"/>
    <col min="4" max="9" width="12.5" bestFit="1" customWidth="1"/>
    <col min="13" max="13" width="10.25" bestFit="1" customWidth="1"/>
  </cols>
  <sheetData>
    <row r="1" spans="1:17" x14ac:dyDescent="0.2">
      <c r="A1" t="s">
        <v>87</v>
      </c>
    </row>
    <row r="2" spans="1:17" x14ac:dyDescent="0.2">
      <c r="A2" t="s">
        <v>52</v>
      </c>
      <c r="B2" t="s">
        <v>53</v>
      </c>
      <c r="C2" t="s">
        <v>54</v>
      </c>
      <c r="D2" t="s">
        <v>55</v>
      </c>
      <c r="E2" t="s">
        <v>56</v>
      </c>
      <c r="F2" t="s">
        <v>57</v>
      </c>
      <c r="G2" t="s">
        <v>58</v>
      </c>
      <c r="H2" t="s">
        <v>59</v>
      </c>
    </row>
    <row r="3" spans="1:17" x14ac:dyDescent="0.2">
      <c r="A3">
        <v>1991</v>
      </c>
      <c r="J3" t="s">
        <v>91</v>
      </c>
    </row>
    <row r="4" spans="1:17" x14ac:dyDescent="0.2">
      <c r="A4">
        <v>1992</v>
      </c>
      <c r="J4" s="13"/>
      <c r="K4" s="13" t="s">
        <v>53</v>
      </c>
      <c r="L4" s="13" t="s">
        <v>54</v>
      </c>
      <c r="M4" s="13" t="s">
        <v>55</v>
      </c>
      <c r="N4" s="13" t="s">
        <v>56</v>
      </c>
      <c r="O4" s="13" t="s">
        <v>57</v>
      </c>
      <c r="P4" s="13" t="s">
        <v>58</v>
      </c>
      <c r="Q4" s="13" t="s">
        <v>59</v>
      </c>
    </row>
    <row r="5" spans="1:17" x14ac:dyDescent="0.2">
      <c r="A5">
        <v>1993</v>
      </c>
      <c r="B5">
        <v>0.94988955027938804</v>
      </c>
      <c r="C5">
        <v>-1.39867151145048</v>
      </c>
      <c r="D5">
        <v>0.20983523463821699</v>
      </c>
      <c r="E5">
        <v>0.38990137602846098</v>
      </c>
      <c r="F5">
        <v>-3.1572664902362199E-2</v>
      </c>
      <c r="G5">
        <v>-1.61684319396267</v>
      </c>
      <c r="H5">
        <v>0.64487255239883601</v>
      </c>
      <c r="J5" t="s">
        <v>53</v>
      </c>
      <c r="K5" s="4">
        <v>1</v>
      </c>
      <c r="L5" s="4"/>
      <c r="M5" s="4"/>
      <c r="N5" s="4"/>
      <c r="O5" s="4"/>
      <c r="P5" s="4"/>
      <c r="Q5" s="4"/>
    </row>
    <row r="6" spans="1:17" x14ac:dyDescent="0.2">
      <c r="A6">
        <v>1994</v>
      </c>
      <c r="B6">
        <v>1.94789837113439</v>
      </c>
      <c r="C6">
        <v>-0.19246996147725601</v>
      </c>
      <c r="D6">
        <v>0.97838603029988602</v>
      </c>
      <c r="E6">
        <v>-5.7791520904854302E-2</v>
      </c>
      <c r="F6">
        <v>-1.1059470186427101</v>
      </c>
      <c r="G6">
        <v>1.1602686334166401</v>
      </c>
      <c r="H6">
        <v>-5.0853484217371701E-2</v>
      </c>
      <c r="J6" t="s">
        <v>54</v>
      </c>
      <c r="K6" s="28">
        <v>0.409383530788891</v>
      </c>
      <c r="L6" s="4">
        <v>1</v>
      </c>
      <c r="M6" s="4"/>
      <c r="N6" s="4"/>
      <c r="O6" s="4"/>
      <c r="P6" s="4"/>
      <c r="Q6" s="4"/>
    </row>
    <row r="7" spans="1:17" x14ac:dyDescent="0.2">
      <c r="A7">
        <v>1995</v>
      </c>
      <c r="B7">
        <v>0.195043990192138</v>
      </c>
      <c r="C7">
        <v>6.00681289512369E-2</v>
      </c>
      <c r="D7">
        <v>0.30956218259061902</v>
      </c>
      <c r="E7">
        <v>1.6295807132362801</v>
      </c>
      <c r="F7">
        <v>-5.9477384326734703E-2</v>
      </c>
      <c r="G7">
        <v>1.3190993242733999</v>
      </c>
      <c r="H7">
        <v>-0.203171141211758</v>
      </c>
      <c r="J7" t="s">
        <v>55</v>
      </c>
      <c r="K7" s="30">
        <v>0.47367202015148585</v>
      </c>
      <c r="L7" s="24">
        <v>-7.6639432596115609E-2</v>
      </c>
      <c r="M7" s="4">
        <v>1</v>
      </c>
      <c r="N7" s="4"/>
      <c r="O7" s="4"/>
      <c r="P7" s="4"/>
      <c r="Q7" s="4"/>
    </row>
    <row r="8" spans="1:17" x14ac:dyDescent="0.2">
      <c r="A8">
        <v>1996</v>
      </c>
      <c r="B8">
        <v>-0.91184471653702803</v>
      </c>
      <c r="C8">
        <v>-0.70753330383773605</v>
      </c>
      <c r="D8">
        <v>-0.37352515370455702</v>
      </c>
      <c r="E8">
        <v>-0.66104519195184896</v>
      </c>
      <c r="F8">
        <v>-0.48054734903235502</v>
      </c>
      <c r="G8">
        <v>6.0686862369856598E-2</v>
      </c>
      <c r="H8">
        <v>-1.59622315515826</v>
      </c>
      <c r="J8" t="s">
        <v>56</v>
      </c>
      <c r="K8" s="24">
        <v>0.12945755338573997</v>
      </c>
      <c r="L8" s="24">
        <v>-0.15397374004377767</v>
      </c>
      <c r="M8" s="24">
        <v>0.2581314794234808</v>
      </c>
      <c r="N8" s="4">
        <v>1</v>
      </c>
      <c r="O8" s="4"/>
      <c r="P8" s="4"/>
      <c r="Q8" s="4"/>
    </row>
    <row r="9" spans="1:17" x14ac:dyDescent="0.2">
      <c r="A9">
        <v>1997</v>
      </c>
      <c r="B9">
        <v>0.49230573202303601</v>
      </c>
      <c r="C9">
        <v>1.60623117095401</v>
      </c>
      <c r="D9">
        <v>-0.60571650512892805</v>
      </c>
      <c r="E9">
        <v>0.70366901145188399</v>
      </c>
      <c r="F9">
        <v>-0.52814776366664595</v>
      </c>
      <c r="G9">
        <v>-0.64345970172497502</v>
      </c>
      <c r="H9">
        <v>-1.1383024397074299</v>
      </c>
      <c r="J9" t="s">
        <v>57</v>
      </c>
      <c r="K9" s="24">
        <v>-3.1296193875879216E-2</v>
      </c>
      <c r="L9" s="24">
        <v>0.12785236077508308</v>
      </c>
      <c r="M9" s="24">
        <v>-5.0192958502261138E-2</v>
      </c>
      <c r="N9" s="24">
        <v>0.12712468920418224</v>
      </c>
      <c r="O9" s="4">
        <v>1</v>
      </c>
      <c r="P9" s="4"/>
      <c r="Q9" s="4"/>
    </row>
    <row r="10" spans="1:17" x14ac:dyDescent="0.2">
      <c r="A10">
        <v>1998</v>
      </c>
      <c r="B10">
        <v>0.66274456477332899</v>
      </c>
      <c r="C10">
        <v>0.62341501027383395</v>
      </c>
      <c r="D10">
        <v>0.87926458754589298</v>
      </c>
      <c r="E10">
        <v>-1.6581433081483199</v>
      </c>
      <c r="F10">
        <v>-0.69697712358605601</v>
      </c>
      <c r="G10">
        <v>-0.24418188797273599</v>
      </c>
      <c r="H10">
        <v>0.80185611441127302</v>
      </c>
      <c r="J10" t="s">
        <v>58</v>
      </c>
      <c r="K10" s="24">
        <v>0.2260522763220397</v>
      </c>
      <c r="L10" s="24">
        <v>-2.0218470152480947E-2</v>
      </c>
      <c r="M10" s="24">
        <v>0.22574622128700414</v>
      </c>
      <c r="N10" s="24">
        <v>0.33127029087888665</v>
      </c>
      <c r="O10" s="24">
        <v>0.3327765508167746</v>
      </c>
      <c r="P10" s="4">
        <v>1</v>
      </c>
      <c r="Q10" s="4"/>
    </row>
    <row r="11" spans="1:17" x14ac:dyDescent="0.2">
      <c r="A11">
        <v>1999</v>
      </c>
      <c r="B11">
        <v>-1.93141853508385</v>
      </c>
      <c r="C11">
        <v>1.9765783349636801E-2</v>
      </c>
      <c r="D11">
        <v>-1.51126414451494</v>
      </c>
      <c r="E11">
        <v>-1.2143638531986201</v>
      </c>
      <c r="F11">
        <v>1.15521493509846</v>
      </c>
      <c r="G11">
        <v>-0.63689284154089598</v>
      </c>
      <c r="H11">
        <v>-1.1594310590533099</v>
      </c>
      <c r="J11" s="14" t="s">
        <v>59</v>
      </c>
      <c r="K11" s="25">
        <v>0.29804200889341165</v>
      </c>
      <c r="L11" s="25">
        <v>8.5241060761244714E-2</v>
      </c>
      <c r="M11" s="34">
        <v>0.43571975557686732</v>
      </c>
      <c r="N11" s="25">
        <v>7.0420841019487618E-2</v>
      </c>
      <c r="O11" s="25">
        <v>-0.33624562189702861</v>
      </c>
      <c r="P11" s="25">
        <v>-0.10493330513775574</v>
      </c>
      <c r="Q11" s="8">
        <v>1</v>
      </c>
    </row>
    <row r="12" spans="1:17" x14ac:dyDescent="0.2">
      <c r="A12">
        <v>2000</v>
      </c>
      <c r="B12">
        <v>-1.7319090634626599</v>
      </c>
      <c r="C12">
        <v>-1.30321189244201</v>
      </c>
      <c r="D12">
        <v>-1.1078241554867101</v>
      </c>
      <c r="E12">
        <v>0.29775367544846998</v>
      </c>
      <c r="F12">
        <v>-1.62316457345558</v>
      </c>
      <c r="G12">
        <v>-1.06577533691281</v>
      </c>
      <c r="H12">
        <v>8.2149502278533001E-2</v>
      </c>
      <c r="J12" s="4" t="s">
        <v>20</v>
      </c>
      <c r="K12" s="24">
        <v>3.8793169062182402</v>
      </c>
      <c r="L12" s="24">
        <v>3.0049026824044898</v>
      </c>
      <c r="M12" s="24">
        <v>2.9383533564642299</v>
      </c>
      <c r="N12" s="24">
        <v>3.5989702077385202</v>
      </c>
      <c r="O12" s="24">
        <v>4.1432168052726297</v>
      </c>
      <c r="P12" s="24">
        <v>3.1256682544835801</v>
      </c>
      <c r="Q12" s="24">
        <v>3.56425392528541</v>
      </c>
    </row>
    <row r="13" spans="1:17" x14ac:dyDescent="0.2">
      <c r="A13">
        <v>2001</v>
      </c>
      <c r="B13">
        <v>0.10921795358542</v>
      </c>
      <c r="C13">
        <v>-0.229951530003418</v>
      </c>
      <c r="D13">
        <v>-0.31611002504653202</v>
      </c>
      <c r="E13">
        <v>-0.61637886248752005</v>
      </c>
      <c r="F13">
        <v>-1.5984229904593401</v>
      </c>
      <c r="G13">
        <v>-0.58784722928486299</v>
      </c>
      <c r="H13">
        <v>0.618709892670401</v>
      </c>
      <c r="J13" s="4" t="s">
        <v>21</v>
      </c>
      <c r="K13" s="24">
        <v>-1.93141853508385</v>
      </c>
      <c r="L13" s="24">
        <v>-1.39867151145048</v>
      </c>
      <c r="M13" s="24">
        <v>-1.5903310592134601</v>
      </c>
      <c r="N13" s="24">
        <v>-1.6581433081483199</v>
      </c>
      <c r="O13" s="24">
        <v>-1.62316457345558</v>
      </c>
      <c r="P13" s="24">
        <v>-1.61684319396267</v>
      </c>
      <c r="Q13" s="24">
        <v>-1.656531140964</v>
      </c>
    </row>
    <row r="14" spans="1:17" x14ac:dyDescent="0.2">
      <c r="A14">
        <v>2002</v>
      </c>
      <c r="B14">
        <v>-0.15750072663911699</v>
      </c>
      <c r="C14">
        <v>0.83577253783986805</v>
      </c>
      <c r="D14">
        <v>8.4048655278037704E-2</v>
      </c>
      <c r="E14">
        <v>-0.33715733444282597</v>
      </c>
      <c r="F14">
        <v>0.25371242501164498</v>
      </c>
      <c r="G14">
        <v>-1.00695628344733</v>
      </c>
      <c r="H14">
        <v>8.4632730655884794E-2</v>
      </c>
      <c r="J14" s="8" t="s">
        <v>22</v>
      </c>
      <c r="K14" s="25">
        <v>1.94789837113439</v>
      </c>
      <c r="L14" s="25">
        <v>1.60623117095401</v>
      </c>
      <c r="M14" s="25">
        <v>1.3480222972507701</v>
      </c>
      <c r="N14" s="25">
        <v>1.9408268995902</v>
      </c>
      <c r="O14" s="25">
        <v>2.5200522318170502</v>
      </c>
      <c r="P14" s="25">
        <v>1.5088250605209099</v>
      </c>
      <c r="Q14" s="25">
        <v>1.90772278432141</v>
      </c>
    </row>
    <row r="15" spans="1:17" x14ac:dyDescent="0.2">
      <c r="A15">
        <v>2003</v>
      </c>
      <c r="B15">
        <v>-0.99725258353355195</v>
      </c>
      <c r="C15">
        <v>-1.2764418057290601</v>
      </c>
      <c r="D15">
        <v>0.296721176351944</v>
      </c>
      <c r="E15">
        <v>-0.23831772741976801</v>
      </c>
      <c r="F15">
        <v>-0.19914889306493999</v>
      </c>
      <c r="G15">
        <v>-0.22016437571779501</v>
      </c>
      <c r="H15">
        <v>-0.56866109105427198</v>
      </c>
      <c r="N15" s="33"/>
    </row>
    <row r="16" spans="1:17" x14ac:dyDescent="0.2">
      <c r="A16">
        <v>2004</v>
      </c>
      <c r="B16">
        <v>-0.29345895893297402</v>
      </c>
      <c r="C16">
        <v>-1.1863482239979199</v>
      </c>
      <c r="D16">
        <v>1.1264794320898299</v>
      </c>
      <c r="E16">
        <v>0.13008089022063701</v>
      </c>
      <c r="F16">
        <v>6.3191074043359705E-2</v>
      </c>
      <c r="G16">
        <v>1.3461380654980399</v>
      </c>
      <c r="H16">
        <v>0.22335315169060899</v>
      </c>
      <c r="J16" t="s">
        <v>89</v>
      </c>
    </row>
    <row r="17" spans="1:15" x14ac:dyDescent="0.2">
      <c r="A17">
        <v>2005</v>
      </c>
      <c r="B17">
        <v>-0.50729136308374501</v>
      </c>
      <c r="C17">
        <v>-0.266716345634056</v>
      </c>
      <c r="D17">
        <v>-0.20785348997372699</v>
      </c>
      <c r="E17">
        <v>0.29663082682400299</v>
      </c>
      <c r="F17">
        <v>2.93308998642208E-2</v>
      </c>
      <c r="G17">
        <v>0.81884096567870002</v>
      </c>
      <c r="H17">
        <v>0.40351293948231898</v>
      </c>
      <c r="J17" s="18" t="s">
        <v>90</v>
      </c>
    </row>
    <row r="18" spans="1:15" x14ac:dyDescent="0.2">
      <c r="A18">
        <v>2006</v>
      </c>
      <c r="B18">
        <v>-0.76352889822452097</v>
      </c>
      <c r="C18">
        <v>-0.85536002831697999</v>
      </c>
      <c r="D18">
        <v>0.81651977767251105</v>
      </c>
      <c r="E18">
        <v>1.9408268995902</v>
      </c>
      <c r="F18">
        <v>0.43313295679518499</v>
      </c>
      <c r="G18">
        <v>0.414050200943338</v>
      </c>
      <c r="H18">
        <v>0.77787097047109899</v>
      </c>
    </row>
    <row r="19" spans="1:15" x14ac:dyDescent="0.2">
      <c r="A19">
        <v>2007</v>
      </c>
      <c r="B19">
        <v>0.716264142297377</v>
      </c>
      <c r="C19">
        <v>1.1589179488547501</v>
      </c>
      <c r="D19">
        <v>0.31856049854313601</v>
      </c>
      <c r="E19">
        <v>0.61306750486360395</v>
      </c>
      <c r="F19">
        <v>0.70292195756203402</v>
      </c>
      <c r="G19">
        <v>-0.123622074409606</v>
      </c>
      <c r="H19">
        <v>1.3570838191116801</v>
      </c>
      <c r="J19" t="s">
        <v>77</v>
      </c>
      <c r="L19">
        <v>14</v>
      </c>
      <c r="M19" s="21">
        <f>L19/21</f>
        <v>0.66666666666666663</v>
      </c>
    </row>
    <row r="20" spans="1:15" x14ac:dyDescent="0.2">
      <c r="A20">
        <v>2008</v>
      </c>
      <c r="B20">
        <v>0.68360208297223102</v>
      </c>
      <c r="C20">
        <v>0.13152629229090901</v>
      </c>
      <c r="D20">
        <v>1.3039247880240501</v>
      </c>
      <c r="E20">
        <v>0.74224947799509</v>
      </c>
      <c r="F20">
        <v>-0.60710469935517197</v>
      </c>
      <c r="G20">
        <v>0.28921715303892798</v>
      </c>
      <c r="H20">
        <v>1.90772278432141</v>
      </c>
      <c r="J20" s="18" t="s">
        <v>78</v>
      </c>
      <c r="L20">
        <v>3</v>
      </c>
      <c r="M20" t="s">
        <v>80</v>
      </c>
    </row>
    <row r="21" spans="1:15" x14ac:dyDescent="0.2">
      <c r="A21">
        <v>2009</v>
      </c>
      <c r="B21">
        <v>0.31284297821634999</v>
      </c>
      <c r="C21">
        <v>-0.82751646985045901</v>
      </c>
      <c r="D21">
        <v>-0.18336492512652799</v>
      </c>
      <c r="E21">
        <v>0.33939811484903598</v>
      </c>
      <c r="F21">
        <v>2.5200522318170502</v>
      </c>
      <c r="G21">
        <v>1.4675226124568499</v>
      </c>
      <c r="H21">
        <v>-1.656531140964</v>
      </c>
      <c r="M21" t="s">
        <v>81</v>
      </c>
    </row>
    <row r="22" spans="1:15" x14ac:dyDescent="0.2">
      <c r="A22">
        <v>2010</v>
      </c>
      <c r="B22">
        <v>0.62921363180918999</v>
      </c>
      <c r="C22">
        <v>1.34066259303666</v>
      </c>
      <c r="D22">
        <v>1.3480222972507701</v>
      </c>
      <c r="E22">
        <v>-1.14670700673945</v>
      </c>
      <c r="F22">
        <v>0.53591947087773595</v>
      </c>
      <c r="G22">
        <v>-7.5178132440478093E-2</v>
      </c>
      <c r="H22">
        <v>0.67645474058038502</v>
      </c>
      <c r="M22" t="s">
        <v>92</v>
      </c>
    </row>
    <row r="23" spans="1:15" x14ac:dyDescent="0.2">
      <c r="A23">
        <v>2011</v>
      </c>
      <c r="B23">
        <v>0.84677633008453301</v>
      </c>
      <c r="C23">
        <v>1.2981041160606599</v>
      </c>
      <c r="D23">
        <v>-0.951203799800728</v>
      </c>
      <c r="E23">
        <v>0.62659652124195198</v>
      </c>
      <c r="F23">
        <v>0.96293705044186295</v>
      </c>
      <c r="G23">
        <v>1.5088250605209099</v>
      </c>
      <c r="H23">
        <v>-0.43513668737748801</v>
      </c>
    </row>
    <row r="24" spans="1:15" x14ac:dyDescent="0.2">
      <c r="A24">
        <v>2012</v>
      </c>
      <c r="B24">
        <v>0.56246896970369598</v>
      </c>
      <c r="C24">
        <v>0.47356955793047401</v>
      </c>
      <c r="D24">
        <v>0.60776530172422205</v>
      </c>
      <c r="E24">
        <v>0.60850636611380904</v>
      </c>
      <c r="F24">
        <v>0.15167432398306099</v>
      </c>
      <c r="G24">
        <v>-0.93818869804093097</v>
      </c>
      <c r="H24">
        <v>-0.93823074711438903</v>
      </c>
      <c r="J24" t="s">
        <v>83</v>
      </c>
      <c r="M24">
        <f>O11</f>
        <v>-0.33624562189702861</v>
      </c>
      <c r="N24">
        <f>K7</f>
        <v>0.47367202015148585</v>
      </c>
    </row>
    <row r="25" spans="1:15" x14ac:dyDescent="0.2">
      <c r="A25">
        <v>2013</v>
      </c>
      <c r="B25">
        <v>-0.379044820277262</v>
      </c>
      <c r="C25">
        <v>-0.23685186206695699</v>
      </c>
      <c r="D25">
        <v>0.13766729070094699</v>
      </c>
      <c r="E25">
        <v>-0.35661282371759601</v>
      </c>
      <c r="F25">
        <v>0.41388564303191899</v>
      </c>
      <c r="G25">
        <v>-0.60987297598114498</v>
      </c>
      <c r="H25" s="22">
        <v>5.7104888699283103E-5</v>
      </c>
    </row>
    <row r="26" spans="1:15" x14ac:dyDescent="0.2">
      <c r="A26">
        <v>2014</v>
      </c>
      <c r="B26">
        <v>-0.616825248793476</v>
      </c>
      <c r="C26">
        <v>0.48790724869289798</v>
      </c>
      <c r="D26">
        <v>-1.5903310592134601</v>
      </c>
      <c r="E26">
        <v>-0.69098550465548703</v>
      </c>
      <c r="F26">
        <v>0.23603927906276301</v>
      </c>
      <c r="G26">
        <v>4.0210575396330397E-2</v>
      </c>
      <c r="H26">
        <v>-0.36583028237068899</v>
      </c>
      <c r="I26" s="22"/>
    </row>
    <row r="27" spans="1:15" x14ac:dyDescent="0.2">
      <c r="A27">
        <v>2015</v>
      </c>
      <c r="B27">
        <v>0.18180661749711</v>
      </c>
      <c r="C27">
        <v>0.445132546571407</v>
      </c>
      <c r="D27">
        <v>-1.5695639947139299</v>
      </c>
      <c r="E27">
        <v>-1.34075824419712</v>
      </c>
      <c r="F27">
        <v>-0.52750178709739803</v>
      </c>
      <c r="G27">
        <v>-0.65587672215675796</v>
      </c>
      <c r="H27">
        <v>0.53409492526783298</v>
      </c>
      <c r="I27" s="6"/>
    </row>
    <row r="28" spans="1:15" x14ac:dyDescent="0.2">
      <c r="A28" s="14"/>
      <c r="B28" s="14"/>
      <c r="C28" s="14"/>
      <c r="D28" s="14"/>
      <c r="E28" s="14"/>
      <c r="F28" s="14"/>
      <c r="G28" s="14"/>
      <c r="H28" s="14"/>
      <c r="I28" s="6"/>
    </row>
    <row r="29" spans="1:15" x14ac:dyDescent="0.2">
      <c r="A29" s="4" t="s">
        <v>12</v>
      </c>
      <c r="B29" s="4">
        <v>1.2188317987732697E-16</v>
      </c>
      <c r="C29" s="4">
        <v>5.0442741771012549E-16</v>
      </c>
      <c r="D29" s="4">
        <v>9.9437366553383594E-16</v>
      </c>
      <c r="E29" s="4">
        <v>6.7578792803270402E-16</v>
      </c>
      <c r="F29" s="4">
        <v>1.0619524583371063E-16</v>
      </c>
      <c r="G29" s="4">
        <v>0</v>
      </c>
      <c r="H29" s="4">
        <v>-2.6066105795547156E-16</v>
      </c>
      <c r="I29" s="4"/>
    </row>
    <row r="30" spans="1:15" x14ac:dyDescent="0.2">
      <c r="A30" s="4" t="s">
        <v>16</v>
      </c>
      <c r="B30" s="4">
        <v>0.90453403373329022</v>
      </c>
      <c r="C30" s="4">
        <v>0.90453403373306551</v>
      </c>
      <c r="D30" s="4">
        <v>0.904534033733288</v>
      </c>
      <c r="E30" s="4">
        <v>0.90453403372990493</v>
      </c>
      <c r="F30" s="4">
        <v>0.90453403373328978</v>
      </c>
      <c r="G30" s="4">
        <v>0.90453403370616481</v>
      </c>
      <c r="H30" s="4">
        <v>0.9045340337325789</v>
      </c>
      <c r="I30" s="4"/>
      <c r="J30" s="6"/>
      <c r="K30" s="6"/>
      <c r="L30" s="6"/>
      <c r="M30" s="6"/>
      <c r="N30" s="6"/>
      <c r="O30" s="6"/>
    </row>
    <row r="31" spans="1:15" x14ac:dyDescent="0.2">
      <c r="A31" s="4" t="s">
        <v>20</v>
      </c>
      <c r="B31" s="4">
        <v>3.8793169062182402</v>
      </c>
      <c r="C31" s="4">
        <v>3.0049026824044898</v>
      </c>
      <c r="D31" s="4">
        <v>2.9383533564642299</v>
      </c>
      <c r="E31" s="4">
        <v>3.5989702077385202</v>
      </c>
      <c r="F31" s="4">
        <v>4.1432168052726297</v>
      </c>
      <c r="G31" s="4">
        <v>3.1256682544835801</v>
      </c>
      <c r="H31" s="4">
        <v>3.56425392528541</v>
      </c>
      <c r="I31" s="4"/>
      <c r="J31" s="6"/>
      <c r="K31" s="6"/>
      <c r="L31" s="6"/>
      <c r="M31" s="6"/>
      <c r="N31" s="6"/>
      <c r="O31" s="6"/>
    </row>
    <row r="32" spans="1:15" x14ac:dyDescent="0.2">
      <c r="A32" s="4" t="s">
        <v>21</v>
      </c>
      <c r="B32" s="4">
        <v>-1.93141853508385</v>
      </c>
      <c r="C32" s="4">
        <v>-1.39867151145048</v>
      </c>
      <c r="D32" s="4">
        <v>-1.5903310592134601</v>
      </c>
      <c r="E32" s="4">
        <v>-1.6581433081483199</v>
      </c>
      <c r="F32" s="4">
        <v>-1.62316457345558</v>
      </c>
      <c r="G32" s="4">
        <v>-1.61684319396267</v>
      </c>
      <c r="H32" s="4">
        <v>-1.656531140964</v>
      </c>
      <c r="I32" s="4"/>
      <c r="J32" s="4"/>
      <c r="K32" s="4"/>
      <c r="L32" s="4"/>
      <c r="M32" s="4"/>
      <c r="N32" s="4"/>
      <c r="O32" s="6"/>
    </row>
    <row r="33" spans="1:15" x14ac:dyDescent="0.2">
      <c r="A33" s="4" t="s">
        <v>22</v>
      </c>
      <c r="B33" s="4">
        <v>1.94789837113439</v>
      </c>
      <c r="C33" s="4">
        <v>1.60623117095401</v>
      </c>
      <c r="D33" s="4">
        <v>1.3480222972507701</v>
      </c>
      <c r="E33" s="4">
        <v>1.9408268995902</v>
      </c>
      <c r="F33" s="4">
        <v>2.5200522318170502</v>
      </c>
      <c r="G33" s="4">
        <v>1.5088250605209099</v>
      </c>
      <c r="H33" s="4">
        <v>1.90772278432141</v>
      </c>
      <c r="I33" s="4"/>
      <c r="J33" s="4"/>
      <c r="K33" s="4"/>
      <c r="L33" s="4"/>
      <c r="M33" s="4"/>
      <c r="N33" s="4"/>
      <c r="O33" s="6"/>
    </row>
    <row r="34" spans="1:15" ht="15" thickBot="1" x14ac:dyDescent="0.25">
      <c r="A34" s="11" t="s">
        <v>24</v>
      </c>
      <c r="B34" s="11">
        <v>23</v>
      </c>
      <c r="C34" s="11">
        <v>23</v>
      </c>
      <c r="D34" s="11">
        <v>23</v>
      </c>
      <c r="E34" s="11">
        <v>23</v>
      </c>
      <c r="F34" s="11">
        <v>23</v>
      </c>
      <c r="G34" s="11">
        <v>23</v>
      </c>
      <c r="H34" s="11">
        <v>23</v>
      </c>
      <c r="I34" s="4"/>
      <c r="J34" s="4"/>
      <c r="K34" s="4"/>
      <c r="L34" s="4"/>
      <c r="M34" s="4"/>
      <c r="N34" s="4"/>
      <c r="O34" s="6"/>
    </row>
    <row r="35" spans="1:15" x14ac:dyDescent="0.2">
      <c r="I35" s="6"/>
      <c r="J35" s="4"/>
      <c r="K35" s="4"/>
      <c r="L35" s="4"/>
      <c r="M35" s="4"/>
      <c r="N35" s="4"/>
      <c r="O35" s="6"/>
    </row>
    <row r="36" spans="1:15" x14ac:dyDescent="0.2">
      <c r="I36" s="6"/>
      <c r="J36" s="4"/>
      <c r="K36" s="4"/>
      <c r="L36" s="4"/>
      <c r="M36" s="4"/>
      <c r="N36" s="4"/>
      <c r="O36" s="6"/>
    </row>
    <row r="37" spans="1:15" x14ac:dyDescent="0.2">
      <c r="J37" s="4"/>
      <c r="K37" s="4"/>
      <c r="L37" s="4"/>
      <c r="M37" s="4"/>
      <c r="N37" s="4"/>
      <c r="O37" s="6"/>
    </row>
    <row r="38" spans="1:15" x14ac:dyDescent="0.2">
      <c r="J38" s="6"/>
      <c r="K38" s="6"/>
      <c r="L38" s="6"/>
      <c r="M38" s="6"/>
      <c r="N38" s="6"/>
      <c r="O38" s="6"/>
    </row>
    <row r="39" spans="1:15" x14ac:dyDescent="0.2">
      <c r="J39" s="6"/>
      <c r="K39" s="6"/>
      <c r="L39" s="6"/>
      <c r="M39" s="6"/>
      <c r="N39" s="6"/>
      <c r="O39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zoomScale="75" zoomScaleNormal="75" workbookViewId="0">
      <pane xSplit="1" ySplit="3" topLeftCell="N4" activePane="bottomRight" state="frozen"/>
      <selection pane="topRight" activeCell="B1" sqref="B1"/>
      <selection pane="bottomLeft" activeCell="A4" sqref="A4"/>
      <selection pane="bottomRight" sqref="A1:O1"/>
    </sheetView>
  </sheetViews>
  <sheetFormatPr defaultRowHeight="14.25" x14ac:dyDescent="0.2"/>
  <cols>
    <col min="1" max="1" width="20.5" style="15" bestFit="1" customWidth="1"/>
    <col min="2" max="2" width="13.75" bestFit="1" customWidth="1"/>
    <col min="3" max="3" width="14.5" bestFit="1" customWidth="1"/>
    <col min="4" max="4" width="13.75" bestFit="1" customWidth="1"/>
    <col min="5" max="5" width="14.5" bestFit="1" customWidth="1"/>
    <col min="6" max="6" width="13.75" bestFit="1" customWidth="1"/>
    <col min="7" max="7" width="13.875" bestFit="1" customWidth="1"/>
    <col min="8" max="8" width="13.75" bestFit="1" customWidth="1"/>
    <col min="9" max="9" width="13.875" bestFit="1" customWidth="1"/>
    <col min="10" max="10" width="13.75" bestFit="1" customWidth="1"/>
    <col min="11" max="11" width="14.5" bestFit="1" customWidth="1"/>
    <col min="12" max="12" width="13.75" bestFit="1" customWidth="1"/>
    <col min="13" max="13" width="13.875" bestFit="1" customWidth="1"/>
    <col min="14" max="14" width="13.75" bestFit="1" customWidth="1"/>
    <col min="15" max="15" width="13.875" bestFit="1" customWidth="1"/>
    <col min="16" max="16" width="13.75" bestFit="1" customWidth="1"/>
    <col min="18" max="18" width="27.5" customWidth="1"/>
    <col min="19" max="19" width="17.125" customWidth="1"/>
    <col min="20" max="20" width="18.25" bestFit="1" customWidth="1"/>
    <col min="21" max="21" width="12.875" customWidth="1"/>
    <col min="22" max="22" width="18.25" bestFit="1" customWidth="1"/>
  </cols>
  <sheetData>
    <row r="1" spans="1:22" ht="15" x14ac:dyDescent="0.25">
      <c r="A1" s="55" t="s">
        <v>105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22" x14ac:dyDescent="0.2">
      <c r="B2" s="54" t="s">
        <v>109</v>
      </c>
      <c r="C2" s="54"/>
      <c r="D2" s="54" t="s">
        <v>110</v>
      </c>
      <c r="E2" s="54"/>
      <c r="F2" s="54" t="s">
        <v>111</v>
      </c>
      <c r="G2" s="54"/>
      <c r="H2" s="54" t="s">
        <v>112</v>
      </c>
      <c r="I2" s="54"/>
      <c r="J2" s="54" t="s">
        <v>108</v>
      </c>
      <c r="K2" s="54"/>
      <c r="L2" s="54" t="s">
        <v>9</v>
      </c>
      <c r="M2" s="54"/>
      <c r="N2" s="54" t="s">
        <v>113</v>
      </c>
      <c r="O2" s="54"/>
      <c r="R2" s="14"/>
      <c r="S2" s="14"/>
      <c r="T2" s="14"/>
      <c r="U2" s="14"/>
      <c r="V2" s="14"/>
    </row>
    <row r="3" spans="1:22" ht="18.75" customHeight="1" x14ac:dyDescent="0.2">
      <c r="A3" s="15" t="s">
        <v>106</v>
      </c>
      <c r="B3" t="s">
        <v>114</v>
      </c>
      <c r="C3" t="s">
        <v>11</v>
      </c>
      <c r="D3" t="s">
        <v>114</v>
      </c>
      <c r="E3" t="s">
        <v>11</v>
      </c>
      <c r="F3" t="s">
        <v>114</v>
      </c>
      <c r="G3" t="s">
        <v>11</v>
      </c>
      <c r="H3" t="s">
        <v>114</v>
      </c>
      <c r="I3" t="s">
        <v>11</v>
      </c>
      <c r="J3" t="s">
        <v>114</v>
      </c>
      <c r="K3" t="s">
        <v>11</v>
      </c>
      <c r="L3" t="s">
        <v>114</v>
      </c>
      <c r="M3" t="s">
        <v>11</v>
      </c>
      <c r="N3" t="s">
        <v>114</v>
      </c>
      <c r="O3" t="s">
        <v>11</v>
      </c>
      <c r="P3" t="s">
        <v>117</v>
      </c>
      <c r="S3" s="54" t="s">
        <v>123</v>
      </c>
      <c r="T3" s="54"/>
      <c r="U3" s="54" t="s">
        <v>124</v>
      </c>
      <c r="V3" s="54"/>
    </row>
    <row r="4" spans="1:22" x14ac:dyDescent="0.2">
      <c r="S4" s="39" t="s">
        <v>122</v>
      </c>
      <c r="T4" s="39" t="s">
        <v>115</v>
      </c>
      <c r="U4" s="39" t="s">
        <v>122</v>
      </c>
      <c r="V4" s="39" t="s">
        <v>115</v>
      </c>
    </row>
    <row r="5" spans="1:22" x14ac:dyDescent="0.2">
      <c r="A5" s="15">
        <v>1</v>
      </c>
      <c r="B5">
        <v>3.7609118651853002E-3</v>
      </c>
      <c r="C5">
        <v>-1.7256487507036501E-3</v>
      </c>
      <c r="D5">
        <v>1.41791633339996E-2</v>
      </c>
      <c r="E5">
        <v>9.7586306308017293E-3</v>
      </c>
      <c r="F5">
        <v>1.7774306045744301E-2</v>
      </c>
      <c r="G5">
        <v>1.9746671753049999E-3</v>
      </c>
      <c r="H5">
        <v>6.4597315099262601E-2</v>
      </c>
      <c r="I5">
        <v>1.10458165975338E-2</v>
      </c>
      <c r="J5">
        <v>1.2805454821784201E-2</v>
      </c>
      <c r="K5">
        <v>-6.0867831459741999E-3</v>
      </c>
      <c r="L5">
        <v>1.73024323027271E-2</v>
      </c>
      <c r="M5">
        <v>6.6023062106957799E-3</v>
      </c>
      <c r="N5">
        <v>3.1353213937097599E-2</v>
      </c>
      <c r="O5">
        <v>-9.1071183957380196E-3</v>
      </c>
      <c r="R5" t="s">
        <v>109</v>
      </c>
      <c r="S5" s="46">
        <f>B19</f>
        <v>1.7711874614601299E-2</v>
      </c>
      <c r="T5" s="46">
        <f>B20</f>
        <v>0.43142235177627403</v>
      </c>
      <c r="U5" s="46">
        <f>C39</f>
        <v>7.3103604230289297E-3</v>
      </c>
      <c r="V5" s="46">
        <f>C40</f>
        <v>0.7339459327864124</v>
      </c>
    </row>
    <row r="6" spans="1:22" x14ac:dyDescent="0.2">
      <c r="A6" s="15">
        <v>2</v>
      </c>
      <c r="B6">
        <v>7.6412986005977802E-3</v>
      </c>
      <c r="C6">
        <v>-2.16177803203165E-3</v>
      </c>
      <c r="D6">
        <v>2.3031683227293799E-2</v>
      </c>
      <c r="E6">
        <v>1.2505579018677E-2</v>
      </c>
      <c r="F6">
        <v>2.1616223207569101E-2</v>
      </c>
      <c r="G6">
        <v>9.4450967740800397E-3</v>
      </c>
      <c r="H6">
        <v>4.8633296388328598E-2</v>
      </c>
      <c r="I6">
        <v>3.4316010837371199E-3</v>
      </c>
      <c r="J6">
        <v>9.3529078251561003E-3</v>
      </c>
      <c r="K6">
        <v>-3.0277324159337302E-3</v>
      </c>
      <c r="L6">
        <v>2.2479969389582001E-2</v>
      </c>
      <c r="M6">
        <v>9.4392177504465102E-3</v>
      </c>
      <c r="N6">
        <v>3.0150047815685602E-2</v>
      </c>
      <c r="O6">
        <v>-1.0490284129274E-2</v>
      </c>
      <c r="R6" t="s">
        <v>110</v>
      </c>
      <c r="S6" s="46">
        <f>D19</f>
        <v>3.9260494647106403E-2</v>
      </c>
      <c r="T6" s="46">
        <f>D20</f>
        <v>0.5866376222285139</v>
      </c>
      <c r="U6" s="46">
        <f>E39</f>
        <v>1.7875859734457669E-2</v>
      </c>
      <c r="V6" s="46">
        <f>E40</f>
        <v>1.2082412618556473</v>
      </c>
    </row>
    <row r="7" spans="1:22" x14ac:dyDescent="0.2">
      <c r="A7" s="15">
        <v>3</v>
      </c>
      <c r="B7">
        <v>1.05094568031638E-2</v>
      </c>
      <c r="C7">
        <v>-1.4998044625227499E-3</v>
      </c>
      <c r="D7">
        <v>2.76717644574647E-2</v>
      </c>
      <c r="E7">
        <v>7.0396355357587601E-3</v>
      </c>
      <c r="F7">
        <v>2.0396047418746201E-2</v>
      </c>
      <c r="G7">
        <v>6.0962724839756901E-3</v>
      </c>
      <c r="H7">
        <v>3.0109821154488299E-2</v>
      </c>
      <c r="I7">
        <v>1.1250455490625999E-3</v>
      </c>
      <c r="J7">
        <v>8.6132558958431898E-3</v>
      </c>
      <c r="K7">
        <v>1.2962034139783901E-3</v>
      </c>
      <c r="L7">
        <v>2.46471726957866E-2</v>
      </c>
      <c r="M7">
        <v>5.4134887071426302E-3</v>
      </c>
      <c r="N7">
        <v>2.8122799607792501E-2</v>
      </c>
      <c r="O7">
        <v>-4.1908462502462902E-4</v>
      </c>
      <c r="R7" t="s">
        <v>111</v>
      </c>
      <c r="S7" s="46">
        <f>F19</f>
        <v>1.9436639118960899E-2</v>
      </c>
      <c r="T7" s="46">
        <f>F20</f>
        <v>1.1121379100197404</v>
      </c>
      <c r="U7" s="46">
        <f>G39</f>
        <v>1.9857902619058797E-2</v>
      </c>
      <c r="V7" s="46">
        <f>G40</f>
        <v>0.45034170112987087</v>
      </c>
    </row>
    <row r="8" spans="1:22" x14ac:dyDescent="0.2">
      <c r="A8" s="15">
        <v>4</v>
      </c>
      <c r="B8">
        <v>1.2464599053419401E-2</v>
      </c>
      <c r="C8">
        <v>-7.2247588636387703E-4</v>
      </c>
      <c r="D8">
        <v>3.1722232665731799E-2</v>
      </c>
      <c r="E8">
        <v>1.2508819492623401E-3</v>
      </c>
      <c r="F8">
        <v>1.9724055693322001E-2</v>
      </c>
      <c r="G8">
        <v>5.3795195852010501E-3</v>
      </c>
      <c r="H8">
        <v>4.2114839826535098E-2</v>
      </c>
      <c r="I8">
        <v>2.2058155538332599E-3</v>
      </c>
      <c r="J8">
        <v>1.15906405250817E-2</v>
      </c>
      <c r="K8">
        <v>3.1462341379086403E-4</v>
      </c>
      <c r="L8">
        <v>2.4221855059269201E-2</v>
      </c>
      <c r="M8">
        <v>3.3192339201255101E-3</v>
      </c>
      <c r="N8">
        <v>3.1775489592656997E-2</v>
      </c>
      <c r="O8">
        <v>1.0230161904829099E-3</v>
      </c>
      <c r="R8" t="s">
        <v>112</v>
      </c>
      <c r="S8" s="46">
        <f>H19</f>
        <v>4.2478045820070601E-2</v>
      </c>
      <c r="T8" s="46">
        <f>H20</f>
        <v>1.1449042781847953</v>
      </c>
      <c r="U8" s="46">
        <f>I39</f>
        <v>4.99246932387249E-2</v>
      </c>
      <c r="V8" s="46">
        <f>I40</f>
        <v>0.50576197275666002</v>
      </c>
    </row>
    <row r="9" spans="1:22" x14ac:dyDescent="0.2">
      <c r="A9" s="15">
        <v>5</v>
      </c>
      <c r="B9">
        <v>1.3867417344906201E-2</v>
      </c>
      <c r="C9">
        <v>-3.1052677373291703E-4</v>
      </c>
      <c r="D9">
        <v>3.5477301388846402E-2</v>
      </c>
      <c r="E9">
        <v>-5.3728028596836E-4</v>
      </c>
      <c r="F9">
        <v>1.9634144406137699E-2</v>
      </c>
      <c r="G9">
        <v>4.1281448733359602E-3</v>
      </c>
      <c r="H9">
        <v>4.5531622280905598E-2</v>
      </c>
      <c r="I9">
        <v>2.2990014837064999E-3</v>
      </c>
      <c r="J9">
        <v>1.13895633791421E-2</v>
      </c>
      <c r="K9">
        <v>-5.5909985931246501E-4</v>
      </c>
      <c r="L9">
        <v>2.4355405043424198E-2</v>
      </c>
      <c r="M9">
        <v>1.44241806566162E-3</v>
      </c>
      <c r="N9">
        <v>3.3471591660298998E-2</v>
      </c>
      <c r="O9">
        <v>-1.1407309064972899E-3</v>
      </c>
      <c r="R9" t="s">
        <v>108</v>
      </c>
      <c r="S9" s="46">
        <f>J19</f>
        <v>1.0823505263730901E-2</v>
      </c>
      <c r="T9" s="46">
        <f>J20</f>
        <v>0.86412928134264333</v>
      </c>
      <c r="U9" s="46">
        <f>K39</f>
        <v>1.9134623935488398E-2</v>
      </c>
      <c r="V9" s="46">
        <f>K40</f>
        <v>0.8815718358583281</v>
      </c>
    </row>
    <row r="10" spans="1:22" x14ac:dyDescent="0.2">
      <c r="A10" s="15">
        <v>6</v>
      </c>
      <c r="B10">
        <v>1.49419384039406E-2</v>
      </c>
      <c r="C10">
        <v>-2.0746215114634899E-4</v>
      </c>
      <c r="D10">
        <v>3.7853593074161203E-2</v>
      </c>
      <c r="E10">
        <v>2.16535128326107E-4</v>
      </c>
      <c r="F10">
        <v>1.9646904526446501E-2</v>
      </c>
      <c r="G10">
        <v>3.6447715779148499E-3</v>
      </c>
      <c r="H10">
        <v>4.0830532958122397E-2</v>
      </c>
      <c r="I10">
        <v>7.0635604201135099E-4</v>
      </c>
      <c r="J10">
        <v>1.04127590723727E-2</v>
      </c>
      <c r="K10">
        <v>1.10528078369078E-4</v>
      </c>
      <c r="L10">
        <v>2.42079693603738E-2</v>
      </c>
      <c r="M10">
        <v>8.6712645782508499E-4</v>
      </c>
      <c r="N10">
        <v>3.2802849266296903E-2</v>
      </c>
      <c r="O10">
        <v>-7.23616948200265E-4</v>
      </c>
      <c r="R10" s="6" t="s">
        <v>9</v>
      </c>
      <c r="S10" s="47">
        <f>L19</f>
        <v>2.4323680755336301E-2</v>
      </c>
      <c r="T10" s="47">
        <f>L20</f>
        <v>0.9242009717073838</v>
      </c>
      <c r="U10" s="47">
        <f>M39</f>
        <v>3.9114257774610681E-2</v>
      </c>
      <c r="V10" s="47">
        <f>M40</f>
        <v>0.70624053222634997</v>
      </c>
    </row>
    <row r="11" spans="1:22" x14ac:dyDescent="0.2">
      <c r="A11" s="15">
        <v>7</v>
      </c>
      <c r="B11">
        <v>1.57671850370108E-2</v>
      </c>
      <c r="C11">
        <v>-2.0547998399964701E-4</v>
      </c>
      <c r="D11">
        <v>3.8715612389140203E-2</v>
      </c>
      <c r="E11">
        <v>8.3967685456782701E-4</v>
      </c>
      <c r="F11">
        <v>1.9615410707651701E-2</v>
      </c>
      <c r="G11">
        <v>3.0165081330768202E-3</v>
      </c>
      <c r="H11">
        <v>4.1047527383945903E-2</v>
      </c>
      <c r="I11">
        <v>8.0987834016805398E-4</v>
      </c>
      <c r="J11">
        <v>1.0761025018939699E-2</v>
      </c>
      <c r="K11">
        <v>1.9888973144504299E-4</v>
      </c>
      <c r="L11">
        <v>2.4305270666010501E-2</v>
      </c>
      <c r="M11">
        <v>3.9259409871730198E-4</v>
      </c>
      <c r="N11">
        <v>3.2701462912955399E-2</v>
      </c>
      <c r="O11">
        <v>1.9816530307352801E-4</v>
      </c>
      <c r="R11" s="14" t="s">
        <v>113</v>
      </c>
      <c r="S11" s="48">
        <f>N19</f>
        <v>3.3103081775522299E-2</v>
      </c>
      <c r="T11" s="48">
        <f>N20</f>
        <v>0.91079277815093684</v>
      </c>
      <c r="U11" s="48">
        <f>O39</f>
        <v>2.1750969204408482E-2</v>
      </c>
      <c r="V11" s="48">
        <f>O40</f>
        <v>0.80214870169572616</v>
      </c>
    </row>
    <row r="12" spans="1:22" x14ac:dyDescent="0.2">
      <c r="A12" s="15">
        <v>8</v>
      </c>
      <c r="B12">
        <v>1.63746906612868E-2</v>
      </c>
      <c r="C12">
        <v>-1.8608788005601199E-4</v>
      </c>
      <c r="D12">
        <v>3.8847522168603599E-2</v>
      </c>
      <c r="E12">
        <v>5.5891667215108296E-4</v>
      </c>
      <c r="F12">
        <v>1.9576091366349999E-2</v>
      </c>
      <c r="G12">
        <v>2.5634992569923201E-3</v>
      </c>
      <c r="H12">
        <v>4.2957751585410701E-2</v>
      </c>
      <c r="I12">
        <v>7.3723277789858202E-4</v>
      </c>
      <c r="J12">
        <v>1.0993354692396101E-2</v>
      </c>
      <c r="K12" s="22">
        <v>-9.3339600274321794E-5</v>
      </c>
      <c r="L12">
        <v>2.42846262819333E-2</v>
      </c>
      <c r="M12">
        <v>2.5919168169564002E-4</v>
      </c>
      <c r="N12">
        <v>3.3098327829414201E-2</v>
      </c>
      <c r="O12" s="22">
        <v>7.7935393156656894E-5</v>
      </c>
      <c r="R12" t="s">
        <v>121</v>
      </c>
      <c r="S12" s="46">
        <f>P19</f>
        <v>2.6733903142189815E-2</v>
      </c>
      <c r="T12" s="46">
        <f>P20</f>
        <v>0.85346074191575538</v>
      </c>
      <c r="U12" s="46">
        <f>P39</f>
        <v>2.4995523847111119E-2</v>
      </c>
      <c r="V12" s="46">
        <f>P40</f>
        <v>0.75546456261557071</v>
      </c>
    </row>
    <row r="13" spans="1:22" x14ac:dyDescent="0.2">
      <c r="A13" s="15">
        <v>9</v>
      </c>
      <c r="B13">
        <v>1.6803590311320699E-2</v>
      </c>
      <c r="C13">
        <v>-1.3816073318291601E-4</v>
      </c>
      <c r="D13">
        <v>3.89298289880496E-2</v>
      </c>
      <c r="E13" s="22">
        <v>3.7035859172182198E-5</v>
      </c>
      <c r="F13">
        <v>1.9542472975772E-2</v>
      </c>
      <c r="G13">
        <v>2.1414961588605099E-3</v>
      </c>
      <c r="H13">
        <v>4.24278715283695E-2</v>
      </c>
      <c r="I13">
        <v>5.1599840232170095E-4</v>
      </c>
      <c r="J13">
        <v>1.0787154713902699E-2</v>
      </c>
      <c r="K13" s="22">
        <v>-4.3453231755124103E-5</v>
      </c>
      <c r="L13">
        <v>2.43202438706317E-2</v>
      </c>
      <c r="M13">
        <v>1.20861337348331E-4</v>
      </c>
      <c r="N13">
        <v>3.3158983892958099E-2</v>
      </c>
      <c r="O13">
        <v>-1.3507868161362501E-4</v>
      </c>
      <c r="R13" t="s">
        <v>118</v>
      </c>
      <c r="S13" s="39">
        <v>0.03</v>
      </c>
      <c r="T13" s="39">
        <v>0.68400000000000005</v>
      </c>
      <c r="U13" s="39">
        <v>2.1999999999999999E-2</v>
      </c>
      <c r="V13" s="39">
        <v>0.41699999999999998</v>
      </c>
    </row>
    <row r="14" spans="1:22" x14ac:dyDescent="0.2">
      <c r="A14" s="15">
        <v>10</v>
      </c>
      <c r="B14">
        <v>1.7102254109735E-2</v>
      </c>
      <c r="C14" s="22">
        <v>-8.9084890586984695E-5</v>
      </c>
      <c r="D14">
        <v>3.9107013326368602E-2</v>
      </c>
      <c r="E14" s="22">
        <v>-1.5370376535322501E-4</v>
      </c>
      <c r="F14">
        <v>1.9516414660894699E-2</v>
      </c>
      <c r="G14">
        <v>1.8056197892469101E-3</v>
      </c>
      <c r="H14">
        <v>4.20429429651452E-2</v>
      </c>
      <c r="I14">
        <v>2.81060098527636E-4</v>
      </c>
      <c r="J14">
        <v>1.07634463957104E-2</v>
      </c>
      <c r="K14" s="22">
        <v>4.7061132938366697E-5</v>
      </c>
      <c r="L14">
        <v>2.4312922438439698E-2</v>
      </c>
      <c r="M14" s="22">
        <v>7.9990692170546002E-5</v>
      </c>
      <c r="N14">
        <v>3.3062991235509501E-2</v>
      </c>
      <c r="O14" s="22">
        <v>-3.6274284532894403E-5</v>
      </c>
      <c r="R14" t="s">
        <v>119</v>
      </c>
      <c r="S14" s="39">
        <v>3.2000000000000001E-2</v>
      </c>
      <c r="T14" s="39">
        <v>1.1619999999999999</v>
      </c>
      <c r="U14" s="39">
        <v>4.3999999999999997E-2</v>
      </c>
      <c r="V14" s="39">
        <v>0.92900000000000005</v>
      </c>
    </row>
    <row r="15" spans="1:22" x14ac:dyDescent="0.2">
      <c r="A15" s="15">
        <v>11</v>
      </c>
      <c r="B15">
        <v>1.73131440027674E-2</v>
      </c>
      <c r="C15" s="22">
        <v>-5.6106718384758298E-5</v>
      </c>
      <c r="D15">
        <v>3.9250856485095902E-2</v>
      </c>
      <c r="E15" s="22">
        <v>-5.7048723269833402E-5</v>
      </c>
      <c r="F15">
        <v>1.94945825905764E-2</v>
      </c>
      <c r="G15">
        <v>1.5158159612232399E-3</v>
      </c>
      <c r="H15">
        <v>4.2394774296360703E-2</v>
      </c>
      <c r="I15">
        <v>2.9790823227593898E-4</v>
      </c>
      <c r="J15">
        <v>1.0846387871152E-2</v>
      </c>
      <c r="K15" s="22">
        <v>1.17709086265916E-6</v>
      </c>
      <c r="L15">
        <v>2.4323125877450599E-2</v>
      </c>
      <c r="M15" s="22">
        <v>3.6576363999485403E-5</v>
      </c>
      <c r="N15">
        <v>3.30753157524852E-2</v>
      </c>
      <c r="O15" s="22">
        <v>3.3937446743658597E-5</v>
      </c>
      <c r="R15" s="14" t="s">
        <v>120</v>
      </c>
      <c r="S15" s="16">
        <v>6.2E-2</v>
      </c>
      <c r="T15" s="16">
        <v>0.80100000000000005</v>
      </c>
      <c r="U15" s="16">
        <v>0.14499999999999999</v>
      </c>
      <c r="V15" s="16">
        <v>0.82</v>
      </c>
    </row>
    <row r="16" spans="1:22" x14ac:dyDescent="0.2">
      <c r="A16" s="15">
        <v>12</v>
      </c>
      <c r="B16">
        <v>1.7465119301059599E-2</v>
      </c>
      <c r="C16" s="22">
        <v>-3.8654054728479899E-5</v>
      </c>
      <c r="D16">
        <v>3.9289996941345301E-2</v>
      </c>
      <c r="E16" s="22">
        <v>5.1254730537290398E-5</v>
      </c>
      <c r="F16">
        <v>1.9476209630305601E-2</v>
      </c>
      <c r="G16">
        <v>1.2755609812745601E-3</v>
      </c>
      <c r="H16">
        <v>4.2513348636890803E-2</v>
      </c>
      <c r="I16">
        <v>2.0565413773603299E-4</v>
      </c>
      <c r="J16">
        <v>1.08299270426899E-2</v>
      </c>
      <c r="K16" s="22">
        <v>-1.7758639080522499E-5</v>
      </c>
      <c r="L16">
        <v>2.4320424987068101E-2</v>
      </c>
      <c r="M16" s="22">
        <v>2.4120997876411601E-5</v>
      </c>
      <c r="N16">
        <v>3.3113471562644901E-2</v>
      </c>
      <c r="O16" s="22">
        <v>2.3859982651298299E-7</v>
      </c>
    </row>
    <row r="17" spans="1:16" x14ac:dyDescent="0.2">
      <c r="A17" s="15">
        <v>13</v>
      </c>
      <c r="B17">
        <v>1.7575469524180001E-2</v>
      </c>
      <c r="C17" s="22">
        <v>-2.92262682222361E-5</v>
      </c>
      <c r="D17">
        <v>3.9270096386405502E-2</v>
      </c>
      <c r="E17" s="22">
        <v>5.3465748161696201E-5</v>
      </c>
      <c r="F17">
        <v>1.94606644471551E-2</v>
      </c>
      <c r="G17">
        <v>1.07198297968617E-3</v>
      </c>
      <c r="H17">
        <v>4.2387518839495798E-2</v>
      </c>
      <c r="I17">
        <v>1.4754327680831599E-4</v>
      </c>
      <c r="J17">
        <v>1.08046495054349E-2</v>
      </c>
      <c r="K17" s="22">
        <v>4.97282573144891E-6</v>
      </c>
      <c r="L17">
        <v>2.43235513680953E-2</v>
      </c>
      <c r="M17" s="22">
        <v>1.0887768224132201E-5</v>
      </c>
      <c r="N17">
        <v>3.3108776557865698E-2</v>
      </c>
      <c r="O17" s="22">
        <v>-1.4179281205361699E-5</v>
      </c>
    </row>
    <row r="18" spans="1:16" x14ac:dyDescent="0.2">
      <c r="A18" s="15">
        <v>14</v>
      </c>
      <c r="B18">
        <v>1.7655063110154301E-2</v>
      </c>
      <c r="C18" s="22">
        <v>-2.23483370083633E-5</v>
      </c>
      <c r="D18">
        <v>3.9254733893452597E-2</v>
      </c>
      <c r="E18" s="22">
        <v>5.8905450242179903E-6</v>
      </c>
      <c r="F18">
        <v>1.9447614116211601E-2</v>
      </c>
      <c r="G18">
        <v>9.0149138682676098E-4</v>
      </c>
      <c r="H18">
        <v>4.24227475844796E-2</v>
      </c>
      <c r="I18">
        <v>1.04877124981026E-4</v>
      </c>
      <c r="J18">
        <v>1.08184527145961E-2</v>
      </c>
      <c r="K18" s="22">
        <v>4.99379195800246E-6</v>
      </c>
      <c r="L18">
        <v>2.4322696088142699E-2</v>
      </c>
      <c r="M18" s="22">
        <v>7.2578355786392696E-6</v>
      </c>
      <c r="N18">
        <v>3.3099294495174299E-2</v>
      </c>
      <c r="O18" s="22">
        <v>2.4598373607076101E-7</v>
      </c>
    </row>
    <row r="19" spans="1:16" ht="15" x14ac:dyDescent="0.25">
      <c r="A19" s="15" t="s">
        <v>116</v>
      </c>
      <c r="B19" s="43">
        <v>1.7711874614601299E-2</v>
      </c>
      <c r="C19" s="44">
        <v>-1.6351341743499601E-5</v>
      </c>
      <c r="D19" s="43">
        <v>3.9260494647106403E-2</v>
      </c>
      <c r="E19" s="44">
        <v>-1.85104157683616E-5</v>
      </c>
      <c r="F19" s="43">
        <v>1.9436639118960899E-2</v>
      </c>
      <c r="G19" s="40">
        <v>7.5785262187385097E-4</v>
      </c>
      <c r="H19" s="43">
        <v>4.2478045820070601E-2</v>
      </c>
      <c r="I19" s="40">
        <v>9.1278930505304606E-5</v>
      </c>
      <c r="J19" s="43">
        <v>1.0823505263730901E-2</v>
      </c>
      <c r="K19" s="42">
        <v>-3.3477384626500098E-6</v>
      </c>
      <c r="L19" s="43">
        <v>2.4323680755336301E-2</v>
      </c>
      <c r="M19" s="41">
        <v>3.2525444400356999E-6</v>
      </c>
      <c r="N19" s="43">
        <v>3.3103081775522299E-2</v>
      </c>
      <c r="O19" s="42">
        <v>3.7458500927563901E-6</v>
      </c>
      <c r="P19" s="45">
        <f>(B19+D19+F19+H19+J19+L19+N19)/7</f>
        <v>2.6733903142189815E-2</v>
      </c>
    </row>
    <row r="20" spans="1:16" ht="15" x14ac:dyDescent="0.25">
      <c r="A20" s="15" t="s">
        <v>115</v>
      </c>
      <c r="B20" s="44">
        <f>B6/B19</f>
        <v>0.43142235177627403</v>
      </c>
      <c r="C20" s="44"/>
      <c r="D20" s="44">
        <f>D6/D19</f>
        <v>0.5866376222285139</v>
      </c>
      <c r="E20" s="44"/>
      <c r="F20" s="44">
        <f>F6/F19</f>
        <v>1.1121379100197404</v>
      </c>
      <c r="G20" s="44"/>
      <c r="H20" s="44">
        <f>H6/H19</f>
        <v>1.1449042781847953</v>
      </c>
      <c r="I20" s="44"/>
      <c r="J20" s="44">
        <f>J6/J19</f>
        <v>0.86412928134264333</v>
      </c>
      <c r="K20" s="44"/>
      <c r="L20" s="44">
        <f>L6/L19</f>
        <v>0.9242009717073838</v>
      </c>
      <c r="M20" s="44"/>
      <c r="N20" s="44">
        <f>N6/N19</f>
        <v>0.91079277815093684</v>
      </c>
      <c r="O20" s="44"/>
      <c r="P20" s="45">
        <f>(B20+D20+F20+H20+J20+L20+N20)/7</f>
        <v>0.85346074191575538</v>
      </c>
    </row>
    <row r="21" spans="1:16" ht="15" x14ac:dyDescent="0.25">
      <c r="A21" s="55" t="s">
        <v>107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</row>
    <row r="22" spans="1:16" x14ac:dyDescent="0.2">
      <c r="A22" s="15" t="s">
        <v>106</v>
      </c>
      <c r="B22" t="s">
        <v>114</v>
      </c>
      <c r="C22" t="s">
        <v>11</v>
      </c>
      <c r="D22" t="s">
        <v>114</v>
      </c>
      <c r="E22" t="s">
        <v>11</v>
      </c>
      <c r="F22" t="s">
        <v>114</v>
      </c>
      <c r="G22" t="s">
        <v>11</v>
      </c>
      <c r="H22" t="s">
        <v>114</v>
      </c>
      <c r="I22" t="s">
        <v>11</v>
      </c>
      <c r="J22" t="s">
        <v>114</v>
      </c>
      <c r="K22" t="s">
        <v>11</v>
      </c>
      <c r="L22" t="s">
        <v>114</v>
      </c>
      <c r="M22" t="s">
        <v>11</v>
      </c>
      <c r="N22" t="s">
        <v>114</v>
      </c>
      <c r="O22" t="s">
        <v>11</v>
      </c>
    </row>
    <row r="24" spans="1:16" x14ac:dyDescent="0.2">
      <c r="A24" s="15">
        <v>1</v>
      </c>
      <c r="B24">
        <v>5.0909278173270197E-3</v>
      </c>
      <c r="C24">
        <v>9.0360091737325798E-3</v>
      </c>
      <c r="D24">
        <v>-1.3382289478869699E-2</v>
      </c>
      <c r="E24">
        <v>8.1172291036559398E-3</v>
      </c>
      <c r="F24">
        <v>-1.14300209397878E-3</v>
      </c>
      <c r="G24">
        <v>1.7883235443753798E-2</v>
      </c>
      <c r="H24">
        <v>-5.9319236484499296E-3</v>
      </c>
      <c r="I24">
        <v>3.88788766411911E-2</v>
      </c>
      <c r="J24">
        <v>1.24914684980354E-2</v>
      </c>
      <c r="K24">
        <v>2.5221407081462598E-2</v>
      </c>
      <c r="L24">
        <v>-2.9470175221195299E-2</v>
      </c>
      <c r="M24">
        <v>3.2511951563914898E-2</v>
      </c>
      <c r="N24">
        <v>-1.0202372403566499E-2</v>
      </c>
      <c r="O24">
        <v>3.0858087600146501E-2</v>
      </c>
    </row>
    <row r="25" spans="1:16" x14ac:dyDescent="0.2">
      <c r="A25" s="15">
        <v>2</v>
      </c>
      <c r="B25">
        <v>1.00772155608166E-2</v>
      </c>
      <c r="C25">
        <v>1.64146875837641E-2</v>
      </c>
      <c r="D25">
        <v>-2.70169792163969E-2</v>
      </c>
      <c r="E25">
        <v>1.54985357148481E-2</v>
      </c>
      <c r="F25">
        <v>-8.5053473140163198E-4</v>
      </c>
      <c r="G25">
        <v>2.4495635200696701E-2</v>
      </c>
      <c r="H25">
        <v>-8.90858384384168E-3</v>
      </c>
      <c r="I25">
        <v>4.07175786493124E-2</v>
      </c>
      <c r="J25">
        <v>2.5165681928909701E-2</v>
      </c>
      <c r="K25">
        <v>3.5996959623321702E-2</v>
      </c>
      <c r="L25">
        <v>-2.8484414911272599E-2</v>
      </c>
      <c r="M25">
        <v>3.7301279293895401E-2</v>
      </c>
      <c r="N25">
        <v>9.6551167363570804E-4</v>
      </c>
      <c r="O25">
        <v>3.5525294568919098E-2</v>
      </c>
    </row>
    <row r="26" spans="1:16" x14ac:dyDescent="0.2">
      <c r="A26" s="15">
        <v>3</v>
      </c>
      <c r="B26">
        <v>1.5034538255117901E-2</v>
      </c>
      <c r="C26">
        <v>1.9021422955945302E-2</v>
      </c>
      <c r="D26">
        <v>-3.7311645849129702E-2</v>
      </c>
      <c r="E26">
        <v>1.929595445273E-2</v>
      </c>
      <c r="F26" s="22">
        <v>7.4428650926011498E-6</v>
      </c>
      <c r="G26">
        <v>3.4698123752132999E-2</v>
      </c>
      <c r="H26">
        <v>-2.1316627771017099E-2</v>
      </c>
      <c r="I26">
        <v>5.8885802271815897E-2</v>
      </c>
      <c r="J26">
        <v>2.99368292160292E-2</v>
      </c>
      <c r="K26">
        <v>3.6791198316806301E-2</v>
      </c>
      <c r="L26">
        <v>-3.3699598304817599E-2</v>
      </c>
      <c r="M26">
        <v>5.3803239871384599E-2</v>
      </c>
      <c r="N26">
        <v>6.3401868439950703E-3</v>
      </c>
      <c r="O26">
        <v>2.78344714029123E-2</v>
      </c>
    </row>
    <row r="27" spans="1:16" x14ac:dyDescent="0.2">
      <c r="A27" s="15">
        <v>4</v>
      </c>
      <c r="B27">
        <v>1.9874814528752501E-2</v>
      </c>
      <c r="C27">
        <v>1.8846168750290399E-2</v>
      </c>
      <c r="D27">
        <v>-4.3744203418064398E-2</v>
      </c>
      <c r="E27">
        <v>2.0713004259348699E-2</v>
      </c>
      <c r="F27">
        <v>6.2367145313028895E-4</v>
      </c>
      <c r="G27">
        <v>4.1465823355668403E-2</v>
      </c>
      <c r="H27">
        <v>-2.0331806186961201E-2</v>
      </c>
      <c r="I27">
        <v>6.2137201439732698E-2</v>
      </c>
      <c r="J27">
        <v>2.8864976178075801E-2</v>
      </c>
      <c r="K27">
        <v>3.7450952018764798E-2</v>
      </c>
      <c r="L27">
        <v>-3.1675084321950202E-2</v>
      </c>
      <c r="M27">
        <v>5.7405880473331401E-2</v>
      </c>
      <c r="N27">
        <v>3.9152727170800299E-3</v>
      </c>
      <c r="O27">
        <v>2.8900459729622699E-2</v>
      </c>
    </row>
    <row r="28" spans="1:16" x14ac:dyDescent="0.2">
      <c r="A28" s="15">
        <v>5</v>
      </c>
      <c r="B28">
        <v>2.40239669966405E-2</v>
      </c>
      <c r="C28">
        <v>1.8303037922821699E-2</v>
      </c>
      <c r="D28">
        <v>-4.7197813003967901E-2</v>
      </c>
      <c r="E28">
        <v>2.15142910898426E-2</v>
      </c>
      <c r="F28">
        <v>1.1021645205678201E-3</v>
      </c>
      <c r="G28">
        <v>4.7912738968074103E-2</v>
      </c>
      <c r="H28">
        <v>-2.4124967936940599E-2</v>
      </c>
      <c r="I28">
        <v>7.1725694166955095E-2</v>
      </c>
      <c r="J28">
        <v>2.85217305386305E-2</v>
      </c>
      <c r="K28">
        <v>3.79267947932133E-2</v>
      </c>
      <c r="L28">
        <v>-3.3003870107382399E-2</v>
      </c>
      <c r="M28">
        <v>6.2736821229987902E-2</v>
      </c>
      <c r="N28">
        <v>3.40411246901944E-3</v>
      </c>
      <c r="O28">
        <v>3.1933835614530899E-2</v>
      </c>
    </row>
    <row r="29" spans="1:16" x14ac:dyDescent="0.2">
      <c r="A29" s="15">
        <v>6</v>
      </c>
      <c r="B29">
        <v>2.71280539192848E-2</v>
      </c>
      <c r="C29">
        <v>1.8307052774465499E-2</v>
      </c>
      <c r="D29">
        <v>-4.8942529824099301E-2</v>
      </c>
      <c r="E29">
        <v>2.23027183271612E-2</v>
      </c>
      <c r="F29">
        <v>1.4869265072692799E-3</v>
      </c>
      <c r="G29">
        <v>5.2963904102906398E-2</v>
      </c>
      <c r="H29">
        <v>-2.58373017186821E-2</v>
      </c>
      <c r="I29">
        <v>7.3746519012843598E-2</v>
      </c>
      <c r="J29">
        <v>2.8985263916262102E-2</v>
      </c>
      <c r="K29">
        <v>3.74681197075925E-2</v>
      </c>
      <c r="L29">
        <v>-3.2417234277342902E-2</v>
      </c>
      <c r="M29">
        <v>6.3646306555895593E-2</v>
      </c>
      <c r="N29">
        <v>4.6765163532557202E-3</v>
      </c>
      <c r="O29">
        <v>3.1531992143224399E-2</v>
      </c>
    </row>
    <row r="30" spans="1:16" x14ac:dyDescent="0.2">
      <c r="A30" s="15">
        <v>7</v>
      </c>
      <c r="B30">
        <v>2.92628003267493E-2</v>
      </c>
      <c r="C30">
        <v>1.8678468599179699E-2</v>
      </c>
      <c r="D30">
        <v>-4.9893506908885298E-2</v>
      </c>
      <c r="E30">
        <v>2.28909602704554E-2</v>
      </c>
      <c r="F30">
        <v>1.81978362098453E-3</v>
      </c>
      <c r="G30">
        <v>5.7371485666472599E-2</v>
      </c>
      <c r="H30">
        <v>-2.8168503187631401E-2</v>
      </c>
      <c r="I30">
        <v>7.8711729674719705E-2</v>
      </c>
      <c r="J30">
        <v>2.88207947832517E-2</v>
      </c>
      <c r="K30">
        <v>3.7279244936551201E-2</v>
      </c>
      <c r="L30">
        <v>-3.2891218091474501E-2</v>
      </c>
      <c r="M30">
        <v>6.51820197618624E-2</v>
      </c>
      <c r="N30">
        <v>4.8749649240125304E-3</v>
      </c>
      <c r="O30">
        <v>3.0781209507875801E-2</v>
      </c>
    </row>
    <row r="31" spans="1:16" x14ac:dyDescent="0.2">
      <c r="A31" s="15">
        <v>8</v>
      </c>
      <c r="B31">
        <v>3.07151221807174E-2</v>
      </c>
      <c r="C31">
        <v>1.9038154263468499E-2</v>
      </c>
      <c r="D31">
        <v>-5.0456015104373197E-2</v>
      </c>
      <c r="E31">
        <v>2.3130637050769801E-2</v>
      </c>
      <c r="F31">
        <v>2.0994570167033998E-3</v>
      </c>
      <c r="G31">
        <v>6.1009148486491901E-2</v>
      </c>
      <c r="H31">
        <v>-2.8449376628093302E-2</v>
      </c>
      <c r="I31">
        <v>8.0254921780150298E-2</v>
      </c>
      <c r="J31">
        <v>2.8626367019234E-2</v>
      </c>
      <c r="K31">
        <v>3.7431707550923503E-2</v>
      </c>
      <c r="L31">
        <v>-3.2724518091414398E-2</v>
      </c>
      <c r="M31">
        <v>6.54157327466941E-2</v>
      </c>
      <c r="N31">
        <v>4.5399445089639098E-3</v>
      </c>
      <c r="O31">
        <v>3.1090697676317398E-2</v>
      </c>
    </row>
    <row r="32" spans="1:16" x14ac:dyDescent="0.2">
      <c r="A32" s="15">
        <v>9</v>
      </c>
      <c r="B32">
        <v>3.1745064961720103E-2</v>
      </c>
      <c r="C32">
        <v>1.9231525869815198E-2</v>
      </c>
      <c r="D32">
        <v>-5.0760818594920397E-2</v>
      </c>
      <c r="E32">
        <v>2.3148874832473399E-2</v>
      </c>
      <c r="F32">
        <v>2.3353371733293498E-3</v>
      </c>
      <c r="G32">
        <v>6.4098600984017803E-2</v>
      </c>
      <c r="H32">
        <v>-2.9742893908295098E-2</v>
      </c>
      <c r="I32">
        <v>8.2816216212711305E-2</v>
      </c>
      <c r="J32">
        <v>2.8724416237940201E-2</v>
      </c>
      <c r="K32">
        <v>3.7433929980565397E-2</v>
      </c>
      <c r="L32">
        <v>-3.2874722227834698E-2</v>
      </c>
      <c r="M32">
        <v>6.5883784307404505E-2</v>
      </c>
      <c r="N32">
        <v>4.5689769115875804E-3</v>
      </c>
      <c r="O32">
        <v>3.1328081524096101E-2</v>
      </c>
    </row>
    <row r="33" spans="1:16" x14ac:dyDescent="0.2">
      <c r="A33" s="15">
        <v>10</v>
      </c>
      <c r="B33">
        <v>3.2504164613018201E-2</v>
      </c>
      <c r="C33">
        <v>1.9299787588782199E-2</v>
      </c>
      <c r="D33">
        <v>-5.0889724578745098E-2</v>
      </c>
      <c r="E33">
        <v>2.3133961559815699E-2</v>
      </c>
      <c r="F33">
        <v>2.5330584340452402E-3</v>
      </c>
      <c r="G33">
        <v>6.6682267086470598E-2</v>
      </c>
      <c r="H33">
        <v>-3.0231153571216501E-2</v>
      </c>
      <c r="I33">
        <v>8.3758943979603095E-2</v>
      </c>
      <c r="J33">
        <v>2.8763191571739299E-2</v>
      </c>
      <c r="K33">
        <v>3.7375360357901899E-2</v>
      </c>
      <c r="L33">
        <v>-3.2820311183104203E-2</v>
      </c>
      <c r="M33">
        <v>6.5952104118879695E-2</v>
      </c>
      <c r="N33">
        <v>4.6952498836416202E-3</v>
      </c>
      <c r="O33">
        <v>3.1215712909442798E-2</v>
      </c>
    </row>
    <row r="34" spans="1:16" x14ac:dyDescent="0.2">
      <c r="A34" s="15">
        <v>11</v>
      </c>
      <c r="B34">
        <v>3.30650858110626E-2</v>
      </c>
      <c r="C34">
        <v>1.93265557508597E-2</v>
      </c>
      <c r="D34">
        <v>-5.0931618663366103E-2</v>
      </c>
      <c r="E34">
        <v>2.3156912693438302E-2</v>
      </c>
      <c r="F34">
        <v>2.6994365479998902E-3</v>
      </c>
      <c r="G34">
        <v>6.8860539447195099E-2</v>
      </c>
      <c r="H34">
        <v>-3.0809865794414502E-2</v>
      </c>
      <c r="I34">
        <v>8.5139001643168802E-2</v>
      </c>
      <c r="J34">
        <v>2.8716638274281201E-2</v>
      </c>
      <c r="K34">
        <v>3.7393882610797097E-2</v>
      </c>
      <c r="L34">
        <v>-3.2866402219618701E-2</v>
      </c>
      <c r="M34">
        <v>6.6096423576131602E-2</v>
      </c>
      <c r="N34">
        <v>4.6800441809407298E-3</v>
      </c>
      <c r="O34">
        <v>3.11637249477697E-2</v>
      </c>
    </row>
    <row r="35" spans="1:16" x14ac:dyDescent="0.2">
      <c r="A35" s="15">
        <v>12</v>
      </c>
      <c r="B35">
        <v>3.3470511359715398E-2</v>
      </c>
      <c r="C35">
        <v>1.9355021290451201E-2</v>
      </c>
      <c r="D35">
        <v>-5.0949718066426897E-2</v>
      </c>
      <c r="E35">
        <v>2.3191575360807501E-2</v>
      </c>
      <c r="F35">
        <v>2.83926206643972E-3</v>
      </c>
      <c r="G35">
        <v>7.0689292393268197E-2</v>
      </c>
      <c r="H35">
        <v>-3.1043358965309999E-2</v>
      </c>
      <c r="I35">
        <v>8.5727110974222004E-2</v>
      </c>
      <c r="J35">
        <v>2.8717641845219199E-2</v>
      </c>
      <c r="K35">
        <v>3.7410689848791E-2</v>
      </c>
      <c r="L35">
        <v>-3.2848857757645497E-2</v>
      </c>
      <c r="M35">
        <v>6.61158719986982E-2</v>
      </c>
      <c r="N35">
        <v>4.6469683957977397E-3</v>
      </c>
      <c r="O35">
        <v>3.1210970895710101E-2</v>
      </c>
    </row>
    <row r="36" spans="1:16" x14ac:dyDescent="0.2">
      <c r="A36" s="15">
        <v>13</v>
      </c>
      <c r="B36">
        <v>3.3757450572115599E-2</v>
      </c>
      <c r="C36">
        <v>1.9388230232779E-2</v>
      </c>
      <c r="D36">
        <v>-5.0965179101612697E-2</v>
      </c>
      <c r="E36">
        <v>2.32062982491428E-2</v>
      </c>
      <c r="F36">
        <v>2.95686280846091E-3</v>
      </c>
      <c r="G36">
        <v>7.2228040859130899E-2</v>
      </c>
      <c r="H36">
        <v>-3.14053773465921E-2</v>
      </c>
      <c r="I36">
        <v>8.6453140816837304E-2</v>
      </c>
      <c r="J36">
        <v>2.8734779407262798E-2</v>
      </c>
      <c r="K36">
        <v>3.7399108715755303E-2</v>
      </c>
      <c r="L36">
        <v>-3.2863251187738897E-2</v>
      </c>
      <c r="M36">
        <v>6.6159999000545394E-2</v>
      </c>
      <c r="N36">
        <v>4.6588285425269802E-3</v>
      </c>
      <c r="O36">
        <v>3.1223344049762802E-2</v>
      </c>
    </row>
    <row r="37" spans="1:16" x14ac:dyDescent="0.2">
      <c r="A37" s="15">
        <v>14</v>
      </c>
      <c r="B37">
        <v>3.39595550652005E-2</v>
      </c>
      <c r="C37">
        <v>1.9416771656685001E-2</v>
      </c>
      <c r="D37">
        <v>-5.0975974101461603E-2</v>
      </c>
      <c r="E37">
        <v>2.3202390432520498E-2</v>
      </c>
      <c r="F37">
        <v>3.05572271573834E-3</v>
      </c>
      <c r="G37">
        <v>7.3521248369442099E-2</v>
      </c>
      <c r="H37">
        <v>-3.1556548712997602E-2</v>
      </c>
      <c r="I37">
        <v>8.68065418742619E-2</v>
      </c>
      <c r="J37">
        <v>2.8729245312888799E-2</v>
      </c>
      <c r="K37">
        <v>3.7396555971741699E-2</v>
      </c>
      <c r="L37">
        <v>-3.2857692873146702E-2</v>
      </c>
      <c r="M37">
        <v>6.6165380268757096E-2</v>
      </c>
      <c r="N37">
        <v>4.66905559640147E-3</v>
      </c>
      <c r="O37">
        <v>3.12075546947858E-2</v>
      </c>
    </row>
    <row r="38" spans="1:16" x14ac:dyDescent="0.2">
      <c r="A38" s="15">
        <v>15</v>
      </c>
      <c r="B38">
        <v>3.4103240876136802E-2</v>
      </c>
      <c r="C38">
        <v>1.94359147115159E-2</v>
      </c>
      <c r="D38">
        <v>-5.0979472790430302E-2</v>
      </c>
      <c r="E38">
        <v>2.3196095570007898E-2</v>
      </c>
      <c r="F38">
        <v>3.1388468229671899E-3</v>
      </c>
      <c r="G38">
        <v>7.4608767634749495E-2</v>
      </c>
      <c r="H38">
        <v>-3.1728632042825E-2</v>
      </c>
      <c r="I38">
        <v>8.7201127599020906E-2</v>
      </c>
      <c r="J38">
        <v>2.87246488240545E-2</v>
      </c>
      <c r="K38">
        <v>3.7401578791622397E-2</v>
      </c>
      <c r="L38">
        <v>-3.2862201526768803E-2</v>
      </c>
      <c r="M38">
        <v>6.6178869426097894E-2</v>
      </c>
      <c r="N38">
        <v>4.6644784751781396E-3</v>
      </c>
      <c r="O38">
        <v>3.12061911437858E-2</v>
      </c>
    </row>
    <row r="39" spans="1:16" ht="15" x14ac:dyDescent="0.25">
      <c r="A39" s="15" t="s">
        <v>116</v>
      </c>
      <c r="C39" s="43">
        <f>C5+C24</f>
        <v>7.3103604230289297E-3</v>
      </c>
      <c r="D39" s="44"/>
      <c r="E39" s="43">
        <f>E5+E24</f>
        <v>1.7875859734457669E-2</v>
      </c>
      <c r="F39" s="44"/>
      <c r="G39" s="43">
        <f>G5+G24</f>
        <v>1.9857902619058797E-2</v>
      </c>
      <c r="H39" s="44"/>
      <c r="I39" s="43">
        <f>I5+I24</f>
        <v>4.99246932387249E-2</v>
      </c>
      <c r="J39" s="44"/>
      <c r="K39" s="43">
        <f>K5+K24</f>
        <v>1.9134623935488398E-2</v>
      </c>
      <c r="L39" s="44"/>
      <c r="M39" s="43">
        <f>M5+M24</f>
        <v>3.9114257774610681E-2</v>
      </c>
      <c r="N39" s="44"/>
      <c r="O39" s="43">
        <f>O5+O24</f>
        <v>2.1750969204408482E-2</v>
      </c>
      <c r="P39" s="45">
        <f>(C39+E39+G39+I39+K39+M39+O39)/7</f>
        <v>2.4995523847111119E-2</v>
      </c>
    </row>
    <row r="40" spans="1:16" ht="15" x14ac:dyDescent="0.25">
      <c r="A40" s="15" t="s">
        <v>115</v>
      </c>
      <c r="C40" s="44">
        <f>(C25+C6)/(C38+C19)</f>
        <v>0.7339459327864124</v>
      </c>
      <c r="D40" s="44"/>
      <c r="E40" s="44">
        <f>(E25+E6)/(E38+E19)</f>
        <v>1.2082412618556473</v>
      </c>
      <c r="F40" s="44"/>
      <c r="G40" s="44">
        <f>(G25+G6)/(G38+G19)</f>
        <v>0.45034170112987087</v>
      </c>
      <c r="H40" s="44"/>
      <c r="I40" s="44">
        <f>(I25+I6)/(I38+I19)</f>
        <v>0.50576197275666002</v>
      </c>
      <c r="J40" s="44"/>
      <c r="K40" s="44">
        <f>(K25+K6)/(K38+K19)</f>
        <v>0.8815718358583281</v>
      </c>
      <c r="L40" s="44"/>
      <c r="M40" s="44">
        <f>(M25+M6)/(M38+M19)</f>
        <v>0.70624053222634997</v>
      </c>
      <c r="N40" s="44"/>
      <c r="O40" s="44">
        <f>(O25+O6)/(O38+O19)</f>
        <v>0.80214870169572616</v>
      </c>
      <c r="P40" s="45">
        <f>(C40+E40+G40+I40+K40+M40+O40)/7</f>
        <v>0.75546456261557071</v>
      </c>
    </row>
  </sheetData>
  <mergeCells count="11">
    <mergeCell ref="S3:T3"/>
    <mergeCell ref="U3:V3"/>
    <mergeCell ref="N2:O2"/>
    <mergeCell ref="A1:O1"/>
    <mergeCell ref="A21:O21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2"/>
  <sheetViews>
    <sheetView workbookViewId="0">
      <selection activeCell="H13" sqref="H13"/>
    </sheetView>
  </sheetViews>
  <sheetFormatPr defaultRowHeight="14.25" x14ac:dyDescent="0.2"/>
  <cols>
    <col min="2" max="2" width="12" bestFit="1" customWidth="1"/>
    <col min="3" max="3" width="13.625" bestFit="1" customWidth="1"/>
    <col min="4" max="4" width="12.5" bestFit="1" customWidth="1"/>
    <col min="5" max="5" width="13.625" bestFit="1" customWidth="1"/>
    <col min="6" max="6" width="12.5" bestFit="1" customWidth="1"/>
    <col min="7" max="7" width="13.625" bestFit="1" customWidth="1"/>
    <col min="8" max="8" width="12.5" bestFit="1" customWidth="1"/>
    <col min="9" max="9" width="13.625" bestFit="1" customWidth="1"/>
    <col min="10" max="10" width="12" bestFit="1" customWidth="1"/>
    <col min="11" max="11" width="13.625" bestFit="1" customWidth="1"/>
    <col min="12" max="12" width="12.5" bestFit="1" customWidth="1"/>
    <col min="13" max="13" width="13.625" bestFit="1" customWidth="1"/>
    <col min="14" max="14" width="12.5" bestFit="1" customWidth="1"/>
    <col min="15" max="15" width="13.625" bestFit="1" customWidth="1"/>
    <col min="16" max="16" width="12.5" bestFit="1" customWidth="1"/>
  </cols>
  <sheetData>
    <row r="1" spans="1:22" ht="15" thickBot="1" x14ac:dyDescent="0.25">
      <c r="A1" t="s">
        <v>126</v>
      </c>
    </row>
    <row r="2" spans="1:22" x14ac:dyDescent="0.2">
      <c r="A2" t="s">
        <v>125</v>
      </c>
      <c r="B2" s="49" t="s">
        <v>109</v>
      </c>
      <c r="C2" s="49" t="s">
        <v>110</v>
      </c>
      <c r="D2" s="49" t="s">
        <v>111</v>
      </c>
      <c r="E2" s="49" t="s">
        <v>112</v>
      </c>
      <c r="F2" s="49" t="s">
        <v>108</v>
      </c>
      <c r="G2" s="49" t="s">
        <v>9</v>
      </c>
      <c r="H2" s="49" t="s">
        <v>113</v>
      </c>
      <c r="I2" s="49"/>
      <c r="J2" s="49"/>
      <c r="K2" s="49"/>
      <c r="L2" s="49"/>
      <c r="M2" s="49"/>
      <c r="N2" s="49"/>
      <c r="O2" s="37"/>
      <c r="P2" s="37" t="s">
        <v>109</v>
      </c>
      <c r="Q2" s="37" t="s">
        <v>110</v>
      </c>
      <c r="R2" s="37" t="s">
        <v>111</v>
      </c>
      <c r="S2" s="37" t="s">
        <v>112</v>
      </c>
      <c r="T2" s="37" t="s">
        <v>108</v>
      </c>
      <c r="U2" s="37" t="s">
        <v>9</v>
      </c>
      <c r="V2" s="37" t="s">
        <v>113</v>
      </c>
    </row>
    <row r="3" spans="1:22" x14ac:dyDescent="0.2">
      <c r="A3">
        <v>1</v>
      </c>
      <c r="B3">
        <v>3.7609118651853002E-3</v>
      </c>
      <c r="C3">
        <v>1.41791633339996E-2</v>
      </c>
      <c r="D3">
        <v>1.7774306045744301E-2</v>
      </c>
      <c r="E3">
        <v>6.4597315099262601E-2</v>
      </c>
      <c r="F3">
        <v>1.2805454821784201E-2</v>
      </c>
      <c r="G3">
        <v>1.73024323027271E-2</v>
      </c>
      <c r="H3">
        <v>3.1353213937097599E-2</v>
      </c>
      <c r="O3" s="4" t="s">
        <v>109</v>
      </c>
      <c r="P3" s="24">
        <v>1</v>
      </c>
      <c r="Q3" s="24"/>
      <c r="R3" s="24"/>
      <c r="S3" s="24"/>
      <c r="T3" s="24"/>
      <c r="U3" s="24"/>
      <c r="V3" s="24"/>
    </row>
    <row r="4" spans="1:22" x14ac:dyDescent="0.2">
      <c r="A4">
        <v>2</v>
      </c>
      <c r="B4">
        <v>7.6412986005977802E-3</v>
      </c>
      <c r="C4">
        <v>2.3031683227293799E-2</v>
      </c>
      <c r="D4">
        <v>2.1616223207569101E-2</v>
      </c>
      <c r="E4">
        <v>4.8633296388328598E-2</v>
      </c>
      <c r="F4">
        <v>9.3529078251561003E-3</v>
      </c>
      <c r="G4">
        <v>2.2479969389582001E-2</v>
      </c>
      <c r="H4">
        <v>3.0150047815685602E-2</v>
      </c>
      <c r="O4" s="4" t="s">
        <v>110</v>
      </c>
      <c r="P4" s="28">
        <v>0.987853237343288</v>
      </c>
      <c r="Q4" s="24">
        <v>1</v>
      </c>
      <c r="R4" s="24"/>
      <c r="S4" s="24"/>
      <c r="T4" s="24"/>
      <c r="U4" s="24"/>
      <c r="V4" s="24"/>
    </row>
    <row r="5" spans="1:22" x14ac:dyDescent="0.2">
      <c r="A5">
        <v>3</v>
      </c>
      <c r="B5">
        <v>1.05094568031638E-2</v>
      </c>
      <c r="C5">
        <v>2.76717644574647E-2</v>
      </c>
      <c r="D5">
        <v>2.0396047418746201E-2</v>
      </c>
      <c r="E5">
        <v>3.0109821154488299E-2</v>
      </c>
      <c r="F5">
        <v>8.6132558958431898E-3</v>
      </c>
      <c r="G5">
        <v>2.46471726957866E-2</v>
      </c>
      <c r="H5">
        <v>2.8122799607792501E-2</v>
      </c>
      <c r="O5" s="4" t="s">
        <v>111</v>
      </c>
      <c r="P5" s="24">
        <v>-2.5055626377809737E-3</v>
      </c>
      <c r="Q5" s="28">
        <v>5.3772238938781379E-2</v>
      </c>
      <c r="R5" s="24">
        <v>1</v>
      </c>
      <c r="S5" s="24"/>
      <c r="T5" s="24"/>
      <c r="U5" s="24"/>
      <c r="V5" s="24"/>
    </row>
    <row r="6" spans="1:22" x14ac:dyDescent="0.2">
      <c r="A6">
        <v>4</v>
      </c>
      <c r="B6">
        <v>1.2464599053419401E-2</v>
      </c>
      <c r="C6">
        <v>3.1722232665731799E-2</v>
      </c>
      <c r="D6">
        <v>1.9724055693322001E-2</v>
      </c>
      <c r="E6">
        <v>4.2114839826535098E-2</v>
      </c>
      <c r="F6">
        <v>1.15906405250817E-2</v>
      </c>
      <c r="G6">
        <v>2.4221855059269201E-2</v>
      </c>
      <c r="H6">
        <v>3.1775489592656997E-2</v>
      </c>
      <c r="O6" s="4" t="s">
        <v>112</v>
      </c>
      <c r="P6" s="50">
        <v>-0.57298520291822863</v>
      </c>
      <c r="Q6" s="50">
        <v>-0.6084392953321579</v>
      </c>
      <c r="R6" s="50">
        <v>-0.51309359828639511</v>
      </c>
      <c r="S6" s="24">
        <v>1</v>
      </c>
      <c r="T6" s="24"/>
      <c r="U6" s="24"/>
      <c r="V6" s="24"/>
    </row>
    <row r="7" spans="1:22" x14ac:dyDescent="0.2">
      <c r="A7">
        <v>5</v>
      </c>
      <c r="B7">
        <v>1.3867417344906201E-2</v>
      </c>
      <c r="C7">
        <v>3.5477301388846402E-2</v>
      </c>
      <c r="D7">
        <v>1.9634144406137699E-2</v>
      </c>
      <c r="E7">
        <v>4.5531622280905598E-2</v>
      </c>
      <c r="F7">
        <v>1.13895633791421E-2</v>
      </c>
      <c r="G7">
        <v>2.4355405043424198E-2</v>
      </c>
      <c r="H7">
        <v>3.3471591660298998E-2</v>
      </c>
      <c r="O7" s="4" t="s">
        <v>108</v>
      </c>
      <c r="P7" s="24">
        <v>-8.2491082104469551E-2</v>
      </c>
      <c r="Q7" s="24">
        <v>-0.11184878947508937</v>
      </c>
      <c r="R7" s="50">
        <v>-0.83012358056699465</v>
      </c>
      <c r="S7" s="28">
        <v>0.72091399302434067</v>
      </c>
      <c r="T7" s="24">
        <v>1</v>
      </c>
      <c r="U7" s="24"/>
      <c r="V7" s="24"/>
    </row>
    <row r="8" spans="1:22" x14ac:dyDescent="0.2">
      <c r="A8">
        <v>6</v>
      </c>
      <c r="B8">
        <v>1.49419384039406E-2</v>
      </c>
      <c r="C8">
        <v>3.7853593074161203E-2</v>
      </c>
      <c r="D8">
        <v>1.9646904526446501E-2</v>
      </c>
      <c r="E8">
        <v>4.0830532958122397E-2</v>
      </c>
      <c r="F8">
        <v>1.04127590723727E-2</v>
      </c>
      <c r="G8">
        <v>2.42079693603738E-2</v>
      </c>
      <c r="H8">
        <v>3.2802849266296903E-2</v>
      </c>
      <c r="O8" s="4" t="s">
        <v>9</v>
      </c>
      <c r="P8" s="28">
        <v>0.79710924995014687</v>
      </c>
      <c r="Q8" s="28">
        <v>0.83824929635987278</v>
      </c>
      <c r="R8" s="24">
        <v>0.48479405749240007</v>
      </c>
      <c r="S8" s="50">
        <v>-0.89669218489826541</v>
      </c>
      <c r="T8" s="50">
        <v>-0.51662778139429866</v>
      </c>
      <c r="U8" s="24">
        <v>1</v>
      </c>
      <c r="V8" s="24"/>
    </row>
    <row r="9" spans="1:22" ht="15" thickBot="1" x14ac:dyDescent="0.25">
      <c r="A9">
        <v>7</v>
      </c>
      <c r="B9">
        <v>1.57671850370108E-2</v>
      </c>
      <c r="C9">
        <v>3.8715612389140203E-2</v>
      </c>
      <c r="D9">
        <v>1.9615410707651701E-2</v>
      </c>
      <c r="E9">
        <v>4.1047527383945903E-2</v>
      </c>
      <c r="F9">
        <v>1.0761025018939699E-2</v>
      </c>
      <c r="G9">
        <v>2.4305270666010501E-2</v>
      </c>
      <c r="H9">
        <v>3.2701462912955399E-2</v>
      </c>
      <c r="O9" s="11" t="s">
        <v>113</v>
      </c>
      <c r="P9" s="51">
        <v>0.69929200308378514</v>
      </c>
      <c r="Q9" s="51">
        <v>0.69531284843671304</v>
      </c>
      <c r="R9" s="52">
        <v>-0.42254518896602294</v>
      </c>
      <c r="S9" s="52">
        <v>0.1327420143366462</v>
      </c>
      <c r="T9" s="51">
        <v>0.55832920334268621</v>
      </c>
      <c r="U9" s="52">
        <v>0.2545021973762685</v>
      </c>
      <c r="V9" s="52">
        <v>1</v>
      </c>
    </row>
    <row r="10" spans="1:22" x14ac:dyDescent="0.2">
      <c r="A10">
        <v>8</v>
      </c>
      <c r="B10">
        <v>1.63746906612868E-2</v>
      </c>
      <c r="C10">
        <v>3.8847522168603599E-2</v>
      </c>
      <c r="D10">
        <v>1.9576091366349999E-2</v>
      </c>
      <c r="E10">
        <v>4.2957751585410701E-2</v>
      </c>
      <c r="F10">
        <v>1.0993354692396101E-2</v>
      </c>
      <c r="G10">
        <v>2.42846262819333E-2</v>
      </c>
      <c r="H10">
        <v>3.3098327829414201E-2</v>
      </c>
      <c r="K10" s="22"/>
      <c r="O10" s="22"/>
    </row>
    <row r="11" spans="1:22" x14ac:dyDescent="0.2">
      <c r="A11">
        <v>9</v>
      </c>
      <c r="B11">
        <v>1.6803590311320699E-2</v>
      </c>
      <c r="C11">
        <v>3.89298289880496E-2</v>
      </c>
      <c r="D11">
        <v>1.9542472975772E-2</v>
      </c>
      <c r="E11">
        <v>4.24278715283695E-2</v>
      </c>
      <c r="F11">
        <v>1.0787154713902699E-2</v>
      </c>
      <c r="G11">
        <v>2.43202438706317E-2</v>
      </c>
      <c r="H11">
        <v>3.3158983892958099E-2</v>
      </c>
      <c r="K11" s="22"/>
    </row>
    <row r="12" spans="1:22" x14ac:dyDescent="0.2">
      <c r="A12">
        <v>10</v>
      </c>
      <c r="B12">
        <v>1.7102254109735E-2</v>
      </c>
      <c r="C12">
        <v>3.9107013326368602E-2</v>
      </c>
      <c r="D12">
        <v>1.9516414660894699E-2</v>
      </c>
      <c r="E12">
        <v>4.20429429651452E-2</v>
      </c>
      <c r="F12">
        <v>1.07634463957104E-2</v>
      </c>
      <c r="G12">
        <v>2.4312922438439698E-2</v>
      </c>
      <c r="H12">
        <v>3.3062991235509501E-2</v>
      </c>
      <c r="K12" s="22"/>
      <c r="M12" s="22"/>
      <c r="O12" s="22"/>
    </row>
    <row r="13" spans="1:22" x14ac:dyDescent="0.2">
      <c r="A13">
        <v>11</v>
      </c>
      <c r="B13">
        <v>1.73131440027674E-2</v>
      </c>
      <c r="C13">
        <v>3.9250856485095902E-2</v>
      </c>
      <c r="D13">
        <v>1.94945825905764E-2</v>
      </c>
      <c r="E13">
        <v>4.2394774296360703E-2</v>
      </c>
      <c r="F13">
        <v>1.0846387871152E-2</v>
      </c>
      <c r="G13">
        <v>2.4323125877450599E-2</v>
      </c>
      <c r="H13">
        <v>3.30753157524852E-2</v>
      </c>
      <c r="K13" s="22"/>
      <c r="M13" s="22"/>
      <c r="O13" s="22"/>
    </row>
    <row r="14" spans="1:22" x14ac:dyDescent="0.2">
      <c r="A14">
        <v>12</v>
      </c>
      <c r="B14">
        <v>1.7465119301059599E-2</v>
      </c>
      <c r="C14">
        <v>3.9289996941345301E-2</v>
      </c>
      <c r="D14">
        <v>1.9476209630305601E-2</v>
      </c>
      <c r="E14">
        <v>4.2513348636890803E-2</v>
      </c>
      <c r="F14">
        <v>1.08299270426899E-2</v>
      </c>
      <c r="G14">
        <v>2.4320424987068101E-2</v>
      </c>
      <c r="H14">
        <v>3.3113471562644901E-2</v>
      </c>
      <c r="K14" s="22"/>
      <c r="M14" s="22"/>
      <c r="O14" s="22"/>
    </row>
    <row r="15" spans="1:22" x14ac:dyDescent="0.2">
      <c r="A15">
        <v>13</v>
      </c>
      <c r="B15">
        <v>1.7575469524180001E-2</v>
      </c>
      <c r="C15">
        <v>3.9270096386405502E-2</v>
      </c>
      <c r="D15">
        <v>1.94606644471551E-2</v>
      </c>
      <c r="E15">
        <v>4.2387518839495798E-2</v>
      </c>
      <c r="F15">
        <v>1.08046495054349E-2</v>
      </c>
      <c r="G15">
        <v>2.43235513680953E-2</v>
      </c>
      <c r="H15">
        <v>3.3108776557865698E-2</v>
      </c>
      <c r="K15" s="22"/>
      <c r="M15" s="22"/>
      <c r="O15" s="22"/>
    </row>
    <row r="16" spans="1:22" x14ac:dyDescent="0.2">
      <c r="A16">
        <v>14</v>
      </c>
      <c r="B16">
        <v>1.7655063110154301E-2</v>
      </c>
      <c r="C16">
        <v>3.9254733893452597E-2</v>
      </c>
      <c r="D16">
        <v>1.9447614116211601E-2</v>
      </c>
      <c r="E16">
        <v>4.24227475844796E-2</v>
      </c>
      <c r="F16">
        <v>1.08184527145961E-2</v>
      </c>
      <c r="G16">
        <v>2.4322696088142699E-2</v>
      </c>
      <c r="H16">
        <v>3.3099294495174299E-2</v>
      </c>
      <c r="K16" s="22"/>
      <c r="M16" s="22"/>
      <c r="O16" s="22"/>
    </row>
    <row r="17" spans="1:22" x14ac:dyDescent="0.2">
      <c r="A17">
        <v>15</v>
      </c>
      <c r="B17">
        <v>1.7711874614601299E-2</v>
      </c>
      <c r="C17">
        <v>3.9260494647106403E-2</v>
      </c>
      <c r="D17">
        <v>1.9436639118960899E-2</v>
      </c>
      <c r="E17">
        <v>4.2478045820070601E-2</v>
      </c>
      <c r="F17">
        <v>1.0823505263730901E-2</v>
      </c>
      <c r="G17">
        <v>2.4323680755336301E-2</v>
      </c>
      <c r="H17">
        <v>3.3103081775522299E-2</v>
      </c>
      <c r="I17" s="22"/>
      <c r="K17" s="22"/>
      <c r="M17" s="22"/>
      <c r="O17" s="22"/>
    </row>
    <row r="18" spans="1:22" ht="15" thickBot="1" x14ac:dyDescent="0.25">
      <c r="I18" s="22"/>
      <c r="K18" s="22"/>
      <c r="M18" s="22"/>
      <c r="O18" s="22"/>
    </row>
    <row r="19" spans="1:22" x14ac:dyDescent="0.2">
      <c r="A19" t="s">
        <v>127</v>
      </c>
      <c r="C19" s="22"/>
      <c r="E19" s="22"/>
      <c r="I19" s="22"/>
      <c r="K19" s="22"/>
      <c r="M19" s="22"/>
      <c r="O19" s="37"/>
      <c r="P19" s="37" t="s">
        <v>109</v>
      </c>
      <c r="Q19" s="37" t="s">
        <v>110</v>
      </c>
      <c r="R19" s="37" t="s">
        <v>111</v>
      </c>
      <c r="S19" s="37" t="s">
        <v>112</v>
      </c>
      <c r="T19" s="37" t="s">
        <v>108</v>
      </c>
      <c r="U19" s="37" t="s">
        <v>9</v>
      </c>
      <c r="V19" s="37" t="s">
        <v>113</v>
      </c>
    </row>
    <row r="20" spans="1:22" x14ac:dyDescent="0.2">
      <c r="A20" t="s">
        <v>125</v>
      </c>
      <c r="B20" s="49" t="s">
        <v>109</v>
      </c>
      <c r="C20" s="49" t="s">
        <v>110</v>
      </c>
      <c r="D20" s="49" t="s">
        <v>111</v>
      </c>
      <c r="E20" s="49" t="s">
        <v>112</v>
      </c>
      <c r="F20" s="49" t="s">
        <v>108</v>
      </c>
      <c r="G20" s="49" t="s">
        <v>9</v>
      </c>
      <c r="H20" s="49" t="s">
        <v>113</v>
      </c>
      <c r="I20" s="22"/>
      <c r="K20" s="22"/>
      <c r="M20" s="22"/>
      <c r="O20" s="4" t="s">
        <v>109</v>
      </c>
      <c r="P20" s="24">
        <v>1</v>
      </c>
      <c r="Q20" s="24"/>
      <c r="R20" s="24"/>
      <c r="S20" s="24"/>
      <c r="T20" s="24"/>
      <c r="U20" s="24"/>
      <c r="V20" s="24"/>
    </row>
    <row r="21" spans="1:22" x14ac:dyDescent="0.2">
      <c r="A21">
        <v>1</v>
      </c>
      <c r="B21">
        <v>-1.7256487507036501E-3</v>
      </c>
      <c r="C21">
        <v>9.7586306308017293E-3</v>
      </c>
      <c r="D21">
        <v>1.9746671753049999E-3</v>
      </c>
      <c r="E21">
        <v>1.10458165975338E-2</v>
      </c>
      <c r="F21">
        <v>-6.0867831459741999E-3</v>
      </c>
      <c r="G21">
        <v>6.6023062106957799E-3</v>
      </c>
      <c r="H21">
        <v>-9.1071183957380196E-3</v>
      </c>
      <c r="I21" s="22"/>
      <c r="O21" s="4" t="s">
        <v>110</v>
      </c>
      <c r="P21" s="50">
        <v>-0.9771076337607042</v>
      </c>
      <c r="Q21" s="24">
        <v>1</v>
      </c>
      <c r="R21" s="24"/>
      <c r="S21" s="24"/>
      <c r="T21" s="24"/>
      <c r="U21" s="24"/>
      <c r="V21" s="24"/>
    </row>
    <row r="22" spans="1:22" x14ac:dyDescent="0.2">
      <c r="A22">
        <v>2</v>
      </c>
      <c r="B22">
        <v>-2.16177803203165E-3</v>
      </c>
      <c r="C22">
        <v>1.2505579018677E-2</v>
      </c>
      <c r="D22">
        <v>9.4450967740800397E-3</v>
      </c>
      <c r="E22">
        <v>3.4316010837371199E-3</v>
      </c>
      <c r="F22">
        <v>-3.0277324159337302E-3</v>
      </c>
      <c r="G22">
        <v>9.4392177504465102E-3</v>
      </c>
      <c r="H22">
        <v>-1.0490284129274E-2</v>
      </c>
      <c r="I22" s="22"/>
      <c r="O22" s="4" t="s">
        <v>111</v>
      </c>
      <c r="P22" s="50">
        <v>-0.76180646660136331</v>
      </c>
      <c r="Q22" s="28">
        <v>0.67528267973963374</v>
      </c>
      <c r="R22" s="24">
        <v>1</v>
      </c>
      <c r="S22" s="24"/>
      <c r="T22" s="24"/>
      <c r="U22" s="24"/>
      <c r="V22" s="24"/>
    </row>
    <row r="23" spans="1:22" x14ac:dyDescent="0.2">
      <c r="A23">
        <v>3</v>
      </c>
      <c r="B23">
        <v>-1.4998044625227499E-3</v>
      </c>
      <c r="C23">
        <v>7.0396355357587601E-3</v>
      </c>
      <c r="D23">
        <v>6.0962724839756901E-3</v>
      </c>
      <c r="E23">
        <v>1.1250455490625999E-3</v>
      </c>
      <c r="F23">
        <v>1.2962034139783901E-3</v>
      </c>
      <c r="G23">
        <v>5.4134887071426302E-3</v>
      </c>
      <c r="H23">
        <v>-4.1908462502462902E-4</v>
      </c>
      <c r="I23" s="22"/>
      <c r="O23" s="4" t="s">
        <v>112</v>
      </c>
      <c r="P23" s="50">
        <v>-0.69433951055231424</v>
      </c>
      <c r="Q23" s="28">
        <v>0.68874593740004542</v>
      </c>
      <c r="R23" s="24">
        <v>0.201427759634286</v>
      </c>
      <c r="S23" s="24">
        <v>1</v>
      </c>
      <c r="T23" s="24"/>
      <c r="U23" s="24"/>
      <c r="V23" s="24"/>
    </row>
    <row r="24" spans="1:22" x14ac:dyDescent="0.2">
      <c r="A24">
        <v>4</v>
      </c>
      <c r="B24">
        <v>-7.2247588636387703E-4</v>
      </c>
      <c r="C24">
        <v>1.2508819492623401E-3</v>
      </c>
      <c r="D24">
        <v>5.3795195852010501E-3</v>
      </c>
      <c r="E24">
        <v>2.2058155538332599E-3</v>
      </c>
      <c r="F24">
        <v>3.1462341379086403E-4</v>
      </c>
      <c r="G24">
        <v>3.3192339201255101E-3</v>
      </c>
      <c r="H24">
        <v>1.0230161904829099E-3</v>
      </c>
      <c r="I24" s="22"/>
      <c r="O24" s="4" t="s">
        <v>108</v>
      </c>
      <c r="P24" s="28">
        <v>0.63164247562819098</v>
      </c>
      <c r="Q24" s="50">
        <v>-0.69011729920791565</v>
      </c>
      <c r="R24" s="24">
        <v>-0.14525797094653134</v>
      </c>
      <c r="S24" s="50">
        <v>-0.92183778178371389</v>
      </c>
      <c r="T24" s="24">
        <v>1</v>
      </c>
      <c r="U24" s="24"/>
      <c r="V24" s="24"/>
    </row>
    <row r="25" spans="1:22" x14ac:dyDescent="0.2">
      <c r="A25">
        <v>5</v>
      </c>
      <c r="B25">
        <v>-3.1052677373291703E-4</v>
      </c>
      <c r="C25">
        <v>-5.3728028596836E-4</v>
      </c>
      <c r="D25">
        <v>4.1281448733359602E-3</v>
      </c>
      <c r="E25">
        <v>2.2990014837064999E-3</v>
      </c>
      <c r="F25">
        <v>-5.5909985931246501E-4</v>
      </c>
      <c r="G25">
        <v>1.44241806566162E-3</v>
      </c>
      <c r="H25">
        <v>-1.1407309064972899E-3</v>
      </c>
      <c r="I25" s="22"/>
      <c r="O25" s="4" t="s">
        <v>9</v>
      </c>
      <c r="P25" s="50">
        <v>-0.99327236695119614</v>
      </c>
      <c r="Q25" s="28">
        <v>0.96585894777439807</v>
      </c>
      <c r="R25" s="28">
        <v>0.79438007690425916</v>
      </c>
      <c r="S25" s="28">
        <v>0.67531266502320586</v>
      </c>
      <c r="T25" s="50">
        <v>-0.63092287238249212</v>
      </c>
      <c r="U25" s="24">
        <v>1</v>
      </c>
      <c r="V25" s="24"/>
    </row>
    <row r="26" spans="1:22" ht="15" thickBot="1" x14ac:dyDescent="0.25">
      <c r="A26">
        <v>6</v>
      </c>
      <c r="B26">
        <v>-2.0746215114634899E-4</v>
      </c>
      <c r="C26">
        <v>2.16535128326107E-4</v>
      </c>
      <c r="D26">
        <v>3.6447715779148499E-3</v>
      </c>
      <c r="E26">
        <v>7.0635604201135099E-4</v>
      </c>
      <c r="F26">
        <v>1.10528078369078E-4</v>
      </c>
      <c r="G26">
        <v>8.6712645782508499E-4</v>
      </c>
      <c r="H26">
        <v>-7.23616948200265E-4</v>
      </c>
      <c r="I26" s="22"/>
      <c r="O26" s="11" t="s">
        <v>113</v>
      </c>
      <c r="P26" s="51">
        <v>0.83208309724707841</v>
      </c>
      <c r="Q26" s="53">
        <v>-0.88939256651492715</v>
      </c>
      <c r="R26" s="52">
        <v>-0.49885710943654871</v>
      </c>
      <c r="S26" s="53">
        <v>-0.77439345911522817</v>
      </c>
      <c r="T26" s="51">
        <v>0.89109095334110566</v>
      </c>
      <c r="U26" s="53">
        <v>-0.84397759143537077</v>
      </c>
      <c r="V26" s="52">
        <v>1</v>
      </c>
    </row>
    <row r="27" spans="1:22" x14ac:dyDescent="0.2">
      <c r="A27">
        <v>7</v>
      </c>
      <c r="B27">
        <v>-2.0547998399964701E-4</v>
      </c>
      <c r="C27">
        <v>8.3967685456782701E-4</v>
      </c>
      <c r="D27">
        <v>3.0165081330768202E-3</v>
      </c>
      <c r="E27">
        <v>8.0987834016805398E-4</v>
      </c>
      <c r="F27">
        <v>1.9888973144504299E-4</v>
      </c>
      <c r="G27">
        <v>3.9259409871730198E-4</v>
      </c>
      <c r="H27">
        <v>1.9816530307352801E-4</v>
      </c>
      <c r="I27" s="22"/>
    </row>
    <row r="28" spans="1:22" x14ac:dyDescent="0.2">
      <c r="A28">
        <v>8</v>
      </c>
      <c r="B28">
        <v>-1.8608788005601199E-4</v>
      </c>
      <c r="C28">
        <v>5.5891667215108296E-4</v>
      </c>
      <c r="D28">
        <v>2.5634992569923201E-3</v>
      </c>
      <c r="E28">
        <v>7.3723277789858202E-4</v>
      </c>
      <c r="F28" s="22">
        <v>-9.3339600274321794E-5</v>
      </c>
      <c r="G28">
        <v>2.5919168169564002E-4</v>
      </c>
      <c r="H28" s="22">
        <v>7.7935393156656894E-5</v>
      </c>
      <c r="I28" s="22"/>
    </row>
    <row r="29" spans="1:22" x14ac:dyDescent="0.2">
      <c r="A29">
        <v>9</v>
      </c>
      <c r="B29">
        <v>-1.3816073318291601E-4</v>
      </c>
      <c r="C29" s="22">
        <v>3.7035859172182198E-5</v>
      </c>
      <c r="D29">
        <v>2.1414961588605099E-3</v>
      </c>
      <c r="E29">
        <v>5.1599840232170095E-4</v>
      </c>
      <c r="F29" s="22">
        <v>-4.3453231755124103E-5</v>
      </c>
      <c r="G29">
        <v>1.20861337348331E-4</v>
      </c>
      <c r="H29">
        <v>-1.3507868161362501E-4</v>
      </c>
      <c r="I29" s="22"/>
    </row>
    <row r="30" spans="1:22" x14ac:dyDescent="0.2">
      <c r="A30">
        <v>10</v>
      </c>
      <c r="B30" s="22">
        <v>-8.9084890586984695E-5</v>
      </c>
      <c r="C30">
        <v>-1.5370376535322501E-4</v>
      </c>
      <c r="D30">
        <v>1.8056197892469101E-3</v>
      </c>
      <c r="E30">
        <v>2.81060098527636E-4</v>
      </c>
      <c r="F30" s="22">
        <v>4.7061132938366697E-5</v>
      </c>
      <c r="G30" s="22">
        <v>7.9990692170546002E-5</v>
      </c>
      <c r="H30" s="22">
        <v>-3.6274284532894403E-5</v>
      </c>
      <c r="I30" s="22"/>
    </row>
    <row r="31" spans="1:22" x14ac:dyDescent="0.2">
      <c r="A31">
        <v>11</v>
      </c>
      <c r="B31" s="22">
        <v>-5.6106718384758298E-5</v>
      </c>
      <c r="C31" s="22">
        <v>-5.7048723269833402E-5</v>
      </c>
      <c r="D31">
        <v>1.5158159612232399E-3</v>
      </c>
      <c r="E31">
        <v>2.9790823227593898E-4</v>
      </c>
      <c r="F31" s="22">
        <v>1.17709086265916E-6</v>
      </c>
      <c r="G31" s="22">
        <v>3.6576363999485403E-5</v>
      </c>
      <c r="H31" s="22">
        <v>3.3937446743658597E-5</v>
      </c>
      <c r="I31" s="22"/>
    </row>
    <row r="32" spans="1:22" x14ac:dyDescent="0.2">
      <c r="A32">
        <v>12</v>
      </c>
      <c r="B32" s="22">
        <v>-3.8654054728479899E-5</v>
      </c>
      <c r="C32" s="22">
        <v>5.1254730537290398E-5</v>
      </c>
      <c r="D32">
        <v>1.2755609812745601E-3</v>
      </c>
      <c r="E32">
        <v>2.0565413773603299E-4</v>
      </c>
      <c r="F32" s="22">
        <v>-1.7758639080522499E-5</v>
      </c>
      <c r="G32" s="22">
        <v>2.4120997876411601E-5</v>
      </c>
      <c r="H32" s="22">
        <v>2.3859982651298299E-7</v>
      </c>
      <c r="I32" s="22"/>
    </row>
    <row r="33" spans="1:22" x14ac:dyDescent="0.2">
      <c r="A33">
        <v>13</v>
      </c>
      <c r="B33" s="22">
        <v>-2.92262682222361E-5</v>
      </c>
      <c r="C33" s="22">
        <v>5.3465748161696201E-5</v>
      </c>
      <c r="D33">
        <v>1.07198297968617E-3</v>
      </c>
      <c r="E33">
        <v>1.4754327680831599E-4</v>
      </c>
      <c r="F33" s="22">
        <v>4.97282573144891E-6</v>
      </c>
      <c r="G33" s="22">
        <v>1.0887768224132201E-5</v>
      </c>
      <c r="H33" s="22">
        <v>-1.4179281205361699E-5</v>
      </c>
      <c r="I33" s="22"/>
    </row>
    <row r="34" spans="1:22" x14ac:dyDescent="0.2">
      <c r="A34">
        <v>14</v>
      </c>
      <c r="B34" s="22">
        <v>-2.23483370083633E-5</v>
      </c>
      <c r="C34" s="22">
        <v>5.8905450242179903E-6</v>
      </c>
      <c r="D34">
        <v>9.0149138682676098E-4</v>
      </c>
      <c r="E34">
        <v>1.04877124981026E-4</v>
      </c>
      <c r="F34" s="22">
        <v>4.99379195800246E-6</v>
      </c>
      <c r="G34" s="22">
        <v>7.2578355786392696E-6</v>
      </c>
      <c r="H34" s="22">
        <v>2.4598373607076101E-7</v>
      </c>
      <c r="I34" s="22"/>
    </row>
    <row r="35" spans="1:22" x14ac:dyDescent="0.2">
      <c r="A35">
        <v>15</v>
      </c>
      <c r="B35" s="22">
        <v>-1.6351341743499601E-5</v>
      </c>
      <c r="C35" s="22">
        <v>-1.85104157683616E-5</v>
      </c>
      <c r="D35">
        <v>7.5785262187385097E-4</v>
      </c>
      <c r="E35" s="22">
        <v>9.1278930505304606E-5</v>
      </c>
      <c r="F35" s="22">
        <v>-3.3477384626500098E-6</v>
      </c>
      <c r="G35" s="22">
        <v>3.2525444400356999E-6</v>
      </c>
      <c r="H35" s="22">
        <v>3.7458500927563901E-6</v>
      </c>
      <c r="I35" s="22"/>
    </row>
    <row r="36" spans="1:22" x14ac:dyDescent="0.2">
      <c r="C36" s="22"/>
      <c r="E36" s="22"/>
      <c r="I36" s="22"/>
    </row>
    <row r="38" spans="1:22" ht="15" thickBot="1" x14ac:dyDescent="0.25">
      <c r="A38" t="s">
        <v>128</v>
      </c>
    </row>
    <row r="39" spans="1:22" x14ac:dyDescent="0.2">
      <c r="A39" t="s">
        <v>125</v>
      </c>
      <c r="B39" s="49" t="s">
        <v>109</v>
      </c>
      <c r="C39" s="49" t="s">
        <v>110</v>
      </c>
      <c r="D39" s="49" t="s">
        <v>111</v>
      </c>
      <c r="E39" s="49" t="s">
        <v>112</v>
      </c>
      <c r="F39" s="49" t="s">
        <v>108</v>
      </c>
      <c r="G39" s="49" t="s">
        <v>9</v>
      </c>
      <c r="H39" s="49" t="s">
        <v>113</v>
      </c>
      <c r="O39" s="37"/>
      <c r="P39" s="37" t="s">
        <v>109</v>
      </c>
      <c r="Q39" s="37" t="s">
        <v>110</v>
      </c>
      <c r="R39" s="37" t="s">
        <v>111</v>
      </c>
      <c r="S39" s="37" t="s">
        <v>112</v>
      </c>
      <c r="T39" s="37" t="s">
        <v>108</v>
      </c>
      <c r="U39" s="37" t="s">
        <v>9</v>
      </c>
      <c r="V39" s="37" t="s">
        <v>113</v>
      </c>
    </row>
    <row r="40" spans="1:22" x14ac:dyDescent="0.2">
      <c r="A40">
        <v>1</v>
      </c>
      <c r="B40">
        <v>5.0909278173270197E-3</v>
      </c>
      <c r="C40">
        <v>-1.3382289478869699E-2</v>
      </c>
      <c r="D40">
        <v>-1.14300209397878E-3</v>
      </c>
      <c r="E40">
        <v>-5.9319236484499296E-3</v>
      </c>
      <c r="F40">
        <v>1.24914684980354E-2</v>
      </c>
      <c r="G40">
        <v>-2.9470175221195299E-2</v>
      </c>
      <c r="H40">
        <v>-1.0202372403566499E-2</v>
      </c>
      <c r="O40" s="4" t="s">
        <v>109</v>
      </c>
      <c r="P40" s="24">
        <v>1</v>
      </c>
      <c r="Q40" s="24"/>
      <c r="R40" s="24"/>
      <c r="S40" s="24"/>
      <c r="T40" s="24"/>
      <c r="U40" s="24"/>
      <c r="V40" s="24"/>
    </row>
    <row r="41" spans="1:22" x14ac:dyDescent="0.2">
      <c r="A41">
        <v>2</v>
      </c>
      <c r="B41">
        <v>1.00772155608166E-2</v>
      </c>
      <c r="C41">
        <v>-2.70169792163969E-2</v>
      </c>
      <c r="D41">
        <v>-8.5053473140163198E-4</v>
      </c>
      <c r="E41">
        <v>-8.90858384384168E-3</v>
      </c>
      <c r="F41">
        <v>2.5165681928909701E-2</v>
      </c>
      <c r="G41">
        <v>-2.8484414911272599E-2</v>
      </c>
      <c r="H41">
        <v>9.6551167363570804E-4</v>
      </c>
      <c r="O41" s="4" t="s">
        <v>110</v>
      </c>
      <c r="P41" s="50">
        <v>-0.94454328529741349</v>
      </c>
      <c r="Q41" s="24">
        <v>1</v>
      </c>
      <c r="R41" s="24"/>
      <c r="S41" s="24"/>
      <c r="T41" s="24"/>
      <c r="U41" s="24"/>
      <c r="V41" s="24"/>
    </row>
    <row r="42" spans="1:22" x14ac:dyDescent="0.2">
      <c r="A42">
        <v>3</v>
      </c>
      <c r="B42">
        <v>1.5034538255117901E-2</v>
      </c>
      <c r="C42">
        <v>-3.7311645849129702E-2</v>
      </c>
      <c r="D42" s="22">
        <v>7.4428650926011498E-6</v>
      </c>
      <c r="E42">
        <v>-2.1316627771017099E-2</v>
      </c>
      <c r="F42">
        <v>2.99368292160292E-2</v>
      </c>
      <c r="G42">
        <v>-3.3699598304817599E-2</v>
      </c>
      <c r="H42">
        <v>6.3401868439950703E-3</v>
      </c>
      <c r="O42" s="4" t="s">
        <v>111</v>
      </c>
      <c r="P42" s="28">
        <v>0.98857484214095703</v>
      </c>
      <c r="Q42" s="50">
        <v>-0.89784088205268309</v>
      </c>
      <c r="R42" s="24">
        <v>1</v>
      </c>
      <c r="S42" s="24"/>
      <c r="T42" s="24"/>
      <c r="U42" s="24"/>
      <c r="V42" s="24"/>
    </row>
    <row r="43" spans="1:22" x14ac:dyDescent="0.2">
      <c r="A43">
        <v>4</v>
      </c>
      <c r="B43">
        <v>1.9874814528752501E-2</v>
      </c>
      <c r="C43">
        <v>-4.3744203418064398E-2</v>
      </c>
      <c r="D43">
        <v>6.2367145313028895E-4</v>
      </c>
      <c r="E43">
        <v>-2.0331806186961201E-2</v>
      </c>
      <c r="F43">
        <v>2.8864976178075801E-2</v>
      </c>
      <c r="G43">
        <v>-3.1675084321950202E-2</v>
      </c>
      <c r="H43">
        <v>3.9152727170800299E-3</v>
      </c>
      <c r="O43" s="4" t="s">
        <v>112</v>
      </c>
      <c r="P43" s="50">
        <v>-0.97739859644168081</v>
      </c>
      <c r="Q43" s="28">
        <v>0.96054545686962145</v>
      </c>
      <c r="R43" s="50">
        <v>-0.96375166408466795</v>
      </c>
      <c r="S43" s="24">
        <v>1</v>
      </c>
      <c r="T43" s="24"/>
      <c r="U43" s="24"/>
      <c r="V43" s="24"/>
    </row>
    <row r="44" spans="1:22" x14ac:dyDescent="0.2">
      <c r="A44">
        <v>5</v>
      </c>
      <c r="B44">
        <v>2.40239669966405E-2</v>
      </c>
      <c r="C44">
        <v>-4.7197813003967901E-2</v>
      </c>
      <c r="D44">
        <v>1.1021645205678201E-3</v>
      </c>
      <c r="E44">
        <v>-2.4124967936940599E-2</v>
      </c>
      <c r="F44">
        <v>2.85217305386305E-2</v>
      </c>
      <c r="G44">
        <v>-3.3003870107382399E-2</v>
      </c>
      <c r="H44">
        <v>3.40411246901944E-3</v>
      </c>
      <c r="O44" s="4" t="s">
        <v>108</v>
      </c>
      <c r="P44" s="28">
        <v>0.684104748047487</v>
      </c>
      <c r="Q44" s="50">
        <v>-0.86087488826956615</v>
      </c>
      <c r="R44" s="28">
        <v>0.61613338677018803</v>
      </c>
      <c r="S44" s="50">
        <v>-0.75513655234533306</v>
      </c>
      <c r="T44" s="24">
        <v>1</v>
      </c>
      <c r="U44" s="24"/>
      <c r="V44" s="24"/>
    </row>
    <row r="45" spans="1:22" x14ac:dyDescent="0.2">
      <c r="A45">
        <v>6</v>
      </c>
      <c r="B45">
        <v>2.71280539192848E-2</v>
      </c>
      <c r="C45">
        <v>-4.8942529824099301E-2</v>
      </c>
      <c r="D45">
        <v>1.4869265072692799E-3</v>
      </c>
      <c r="E45">
        <v>-2.58373017186821E-2</v>
      </c>
      <c r="F45">
        <v>2.8985263916262102E-2</v>
      </c>
      <c r="G45">
        <v>-3.2417234277342902E-2</v>
      </c>
      <c r="H45">
        <v>4.6765163532557202E-3</v>
      </c>
      <c r="O45" s="4" t="s">
        <v>9</v>
      </c>
      <c r="P45" s="50">
        <v>-0.74107639042791829</v>
      </c>
      <c r="Q45" s="28">
        <v>0.81504524660557331</v>
      </c>
      <c r="R45" s="50">
        <v>-0.71704768921793716</v>
      </c>
      <c r="S45" s="28">
        <v>0.860364945478717</v>
      </c>
      <c r="T45" s="50">
        <v>-0.71837993720369686</v>
      </c>
      <c r="U45" s="24">
        <v>1</v>
      </c>
      <c r="V45" s="24"/>
    </row>
    <row r="46" spans="1:22" ht="15" thickBot="1" x14ac:dyDescent="0.25">
      <c r="A46">
        <v>7</v>
      </c>
      <c r="B46">
        <v>2.92628003267493E-2</v>
      </c>
      <c r="C46">
        <v>-4.9893506908885298E-2</v>
      </c>
      <c r="D46">
        <v>1.81978362098453E-3</v>
      </c>
      <c r="E46">
        <v>-2.8168503187631401E-2</v>
      </c>
      <c r="F46">
        <v>2.88207947832517E-2</v>
      </c>
      <c r="G46">
        <v>-3.2891218091474501E-2</v>
      </c>
      <c r="H46">
        <v>4.8749649240125304E-3</v>
      </c>
      <c r="O46" s="11" t="s">
        <v>113</v>
      </c>
      <c r="P46" s="51">
        <v>0.69695872199158293</v>
      </c>
      <c r="Q46" s="53">
        <v>-0.8591323981863237</v>
      </c>
      <c r="R46" s="51">
        <v>0.63433983893325485</v>
      </c>
      <c r="S46" s="53">
        <v>-0.77480846333626352</v>
      </c>
      <c r="T46" s="51">
        <v>0.99482357428289192</v>
      </c>
      <c r="U46" s="53">
        <v>-0.74377049210155044</v>
      </c>
      <c r="V46" s="52">
        <v>1</v>
      </c>
    </row>
    <row r="47" spans="1:22" x14ac:dyDescent="0.2">
      <c r="A47">
        <v>8</v>
      </c>
      <c r="B47">
        <v>3.07151221807174E-2</v>
      </c>
      <c r="C47">
        <v>-5.0456015104373197E-2</v>
      </c>
      <c r="D47">
        <v>2.0994570167033998E-3</v>
      </c>
      <c r="E47">
        <v>-2.8449376628093302E-2</v>
      </c>
      <c r="F47">
        <v>2.8626367019234E-2</v>
      </c>
      <c r="G47">
        <v>-3.2724518091414398E-2</v>
      </c>
      <c r="H47">
        <v>4.5399445089639098E-3</v>
      </c>
    </row>
    <row r="48" spans="1:22" x14ac:dyDescent="0.2">
      <c r="A48">
        <v>9</v>
      </c>
      <c r="B48">
        <v>3.1745064961720103E-2</v>
      </c>
      <c r="C48">
        <v>-5.0760818594920397E-2</v>
      </c>
      <c r="D48">
        <v>2.3353371733293498E-3</v>
      </c>
      <c r="E48">
        <v>-2.9742893908295098E-2</v>
      </c>
      <c r="F48">
        <v>2.8724416237940201E-2</v>
      </c>
      <c r="G48">
        <v>-3.2874722227834698E-2</v>
      </c>
      <c r="H48">
        <v>4.5689769115875804E-3</v>
      </c>
    </row>
    <row r="49" spans="1:22" x14ac:dyDescent="0.2">
      <c r="A49">
        <v>10</v>
      </c>
      <c r="B49">
        <v>3.2504164613018201E-2</v>
      </c>
      <c r="C49">
        <v>-5.0889724578745098E-2</v>
      </c>
      <c r="D49">
        <v>2.5330584340452402E-3</v>
      </c>
      <c r="E49">
        <v>-3.0231153571216501E-2</v>
      </c>
      <c r="F49">
        <v>2.8763191571739299E-2</v>
      </c>
      <c r="G49">
        <v>-3.2820311183104203E-2</v>
      </c>
      <c r="H49">
        <v>4.6952498836416202E-3</v>
      </c>
    </row>
    <row r="50" spans="1:22" x14ac:dyDescent="0.2">
      <c r="A50">
        <v>11</v>
      </c>
      <c r="B50">
        <v>3.30650858110626E-2</v>
      </c>
      <c r="C50">
        <v>-5.0931618663366103E-2</v>
      </c>
      <c r="D50">
        <v>2.6994365479998902E-3</v>
      </c>
      <c r="E50">
        <v>-3.0809865794414502E-2</v>
      </c>
      <c r="F50">
        <v>2.8716638274281201E-2</v>
      </c>
      <c r="G50">
        <v>-3.2866402219618701E-2</v>
      </c>
      <c r="H50">
        <v>4.6800441809407298E-3</v>
      </c>
    </row>
    <row r="51" spans="1:22" x14ac:dyDescent="0.2">
      <c r="A51">
        <v>12</v>
      </c>
      <c r="B51">
        <v>3.3470511359715398E-2</v>
      </c>
      <c r="C51">
        <v>-5.0949718066426897E-2</v>
      </c>
      <c r="D51">
        <v>2.83926206643972E-3</v>
      </c>
      <c r="E51">
        <v>-3.1043358965309999E-2</v>
      </c>
      <c r="F51">
        <v>2.8717641845219199E-2</v>
      </c>
      <c r="G51">
        <v>-3.2848857757645497E-2</v>
      </c>
      <c r="H51">
        <v>4.6469683957977397E-3</v>
      </c>
    </row>
    <row r="52" spans="1:22" x14ac:dyDescent="0.2">
      <c r="A52">
        <v>13</v>
      </c>
      <c r="B52">
        <v>3.3757450572115599E-2</v>
      </c>
      <c r="C52">
        <v>-5.0965179101612697E-2</v>
      </c>
      <c r="D52">
        <v>2.95686280846091E-3</v>
      </c>
      <c r="E52">
        <v>-3.14053773465921E-2</v>
      </c>
      <c r="F52">
        <v>2.8734779407262798E-2</v>
      </c>
      <c r="G52">
        <v>-3.2863251187738897E-2</v>
      </c>
      <c r="H52">
        <v>4.6588285425269802E-3</v>
      </c>
    </row>
    <row r="53" spans="1:22" x14ac:dyDescent="0.2">
      <c r="A53">
        <v>14</v>
      </c>
      <c r="B53">
        <v>3.39595550652005E-2</v>
      </c>
      <c r="C53">
        <v>-5.0975974101461603E-2</v>
      </c>
      <c r="D53">
        <v>3.05572271573834E-3</v>
      </c>
      <c r="E53">
        <v>-3.1556548712997602E-2</v>
      </c>
      <c r="F53">
        <v>2.8729245312888799E-2</v>
      </c>
      <c r="G53">
        <v>-3.2857692873146702E-2</v>
      </c>
      <c r="H53">
        <v>4.66905559640147E-3</v>
      </c>
    </row>
    <row r="54" spans="1:22" x14ac:dyDescent="0.2">
      <c r="A54">
        <v>15</v>
      </c>
      <c r="B54">
        <v>3.4103240876136802E-2</v>
      </c>
      <c r="C54">
        <v>-5.0979472790430302E-2</v>
      </c>
      <c r="D54">
        <v>3.1388468229671899E-3</v>
      </c>
      <c r="E54">
        <v>-3.1728632042825E-2</v>
      </c>
      <c r="F54">
        <v>2.87246488240545E-2</v>
      </c>
      <c r="G54">
        <v>-3.2862201526768803E-2</v>
      </c>
      <c r="H54">
        <v>4.6644784751781396E-3</v>
      </c>
    </row>
    <row r="55" spans="1:22" ht="15" thickBot="1" x14ac:dyDescent="0.25"/>
    <row r="56" spans="1:22" x14ac:dyDescent="0.2">
      <c r="A56" t="s">
        <v>129</v>
      </c>
      <c r="O56" s="37"/>
      <c r="P56" s="37" t="s">
        <v>109</v>
      </c>
      <c r="Q56" s="37" t="s">
        <v>110</v>
      </c>
      <c r="R56" s="37" t="s">
        <v>111</v>
      </c>
      <c r="S56" s="37" t="s">
        <v>112</v>
      </c>
      <c r="T56" s="37" t="s">
        <v>108</v>
      </c>
      <c r="U56" s="37" t="s">
        <v>9</v>
      </c>
      <c r="V56" s="37" t="s">
        <v>113</v>
      </c>
    </row>
    <row r="57" spans="1:22" x14ac:dyDescent="0.2">
      <c r="A57" t="s">
        <v>125</v>
      </c>
      <c r="B57" s="49" t="s">
        <v>109</v>
      </c>
      <c r="C57" s="49" t="s">
        <v>110</v>
      </c>
      <c r="D57" s="49" t="s">
        <v>111</v>
      </c>
      <c r="E57" s="49" t="s">
        <v>112</v>
      </c>
      <c r="F57" s="49" t="s">
        <v>108</v>
      </c>
      <c r="G57" s="49" t="s">
        <v>9</v>
      </c>
      <c r="H57" s="49" t="s">
        <v>113</v>
      </c>
      <c r="O57" s="4" t="s">
        <v>109</v>
      </c>
      <c r="P57" s="24">
        <v>1</v>
      </c>
      <c r="Q57" s="24"/>
      <c r="R57" s="24"/>
      <c r="S57" s="24"/>
      <c r="T57" s="24"/>
      <c r="U57" s="24"/>
      <c r="V57" s="24"/>
    </row>
    <row r="58" spans="1:22" x14ac:dyDescent="0.2">
      <c r="A58">
        <v>1</v>
      </c>
      <c r="B58">
        <v>9.0360091737325798E-3</v>
      </c>
      <c r="C58">
        <v>8.1172291036559398E-3</v>
      </c>
      <c r="D58">
        <v>1.7883235443753798E-2</v>
      </c>
      <c r="E58">
        <v>3.88788766411911E-2</v>
      </c>
      <c r="F58">
        <v>2.5221407081462598E-2</v>
      </c>
      <c r="G58">
        <v>3.2511951563914898E-2</v>
      </c>
      <c r="H58">
        <v>3.0858087600146501E-2</v>
      </c>
      <c r="O58" s="4" t="s">
        <v>110</v>
      </c>
      <c r="P58" s="28">
        <v>0.94937899740650289</v>
      </c>
      <c r="Q58" s="24">
        <v>1</v>
      </c>
      <c r="R58" s="24"/>
      <c r="S58" s="24"/>
      <c r="T58" s="24"/>
      <c r="U58" s="24"/>
      <c r="V58" s="24"/>
    </row>
    <row r="59" spans="1:22" x14ac:dyDescent="0.2">
      <c r="A59">
        <v>2</v>
      </c>
      <c r="B59">
        <v>1.64146875837641E-2</v>
      </c>
      <c r="C59">
        <v>1.54985357148481E-2</v>
      </c>
      <c r="D59">
        <v>2.4495635200696701E-2</v>
      </c>
      <c r="E59">
        <v>4.07175786493124E-2</v>
      </c>
      <c r="F59">
        <v>3.5996959623321702E-2</v>
      </c>
      <c r="G59">
        <v>3.7301279293895401E-2</v>
      </c>
      <c r="H59">
        <v>3.5525294568919098E-2</v>
      </c>
      <c r="O59" s="4" t="s">
        <v>111</v>
      </c>
      <c r="P59" s="28">
        <v>0.73278923874712232</v>
      </c>
      <c r="Q59" s="28">
        <v>0.86920991304190909</v>
      </c>
      <c r="R59" s="24">
        <v>1</v>
      </c>
      <c r="S59" s="24"/>
      <c r="T59" s="24"/>
      <c r="U59" s="24"/>
      <c r="V59" s="24"/>
    </row>
    <row r="60" spans="1:22" x14ac:dyDescent="0.2">
      <c r="A60">
        <v>3</v>
      </c>
      <c r="B60">
        <v>1.9021422955945302E-2</v>
      </c>
      <c r="C60">
        <v>1.929595445273E-2</v>
      </c>
      <c r="D60">
        <v>3.4698123752132999E-2</v>
      </c>
      <c r="E60">
        <v>5.8885802271815897E-2</v>
      </c>
      <c r="F60">
        <v>3.6791198316806301E-2</v>
      </c>
      <c r="G60">
        <v>5.3803239871384599E-2</v>
      </c>
      <c r="H60">
        <v>2.78344714029123E-2</v>
      </c>
      <c r="O60" s="4" t="s">
        <v>112</v>
      </c>
      <c r="P60" s="28">
        <v>0.76358016916561289</v>
      </c>
      <c r="Q60" s="28">
        <v>0.90779714162934622</v>
      </c>
      <c r="R60" s="28">
        <v>0.98415427835716296</v>
      </c>
      <c r="S60" s="24">
        <v>1</v>
      </c>
      <c r="T60" s="24"/>
      <c r="U60" s="24"/>
      <c r="V60" s="24"/>
    </row>
    <row r="61" spans="1:22" x14ac:dyDescent="0.2">
      <c r="A61">
        <v>4</v>
      </c>
      <c r="B61">
        <v>1.8846168750290399E-2</v>
      </c>
      <c r="C61">
        <v>2.0713004259348699E-2</v>
      </c>
      <c r="D61">
        <v>4.1465823355668403E-2</v>
      </c>
      <c r="E61">
        <v>6.2137201439732698E-2</v>
      </c>
      <c r="F61">
        <v>3.7450952018764798E-2</v>
      </c>
      <c r="G61">
        <v>5.7405880473331401E-2</v>
      </c>
      <c r="H61">
        <v>2.8900459729622699E-2</v>
      </c>
      <c r="O61" s="4" t="s">
        <v>108</v>
      </c>
      <c r="P61" s="28">
        <v>0.97372985853609684</v>
      </c>
      <c r="Q61" s="28">
        <v>0.90832827051018872</v>
      </c>
      <c r="R61" s="28">
        <v>0.62794672024156628</v>
      </c>
      <c r="S61" s="28">
        <v>0.6633610162604141</v>
      </c>
      <c r="T61" s="24">
        <v>1</v>
      </c>
      <c r="U61" s="24"/>
      <c r="V61" s="24"/>
    </row>
    <row r="62" spans="1:22" x14ac:dyDescent="0.2">
      <c r="A62">
        <v>5</v>
      </c>
      <c r="B62">
        <v>1.8303037922821699E-2</v>
      </c>
      <c r="C62">
        <v>2.15142910898426E-2</v>
      </c>
      <c r="D62">
        <v>4.7912738968074103E-2</v>
      </c>
      <c r="E62">
        <v>7.1725694166955095E-2</v>
      </c>
      <c r="F62">
        <v>3.79267947932133E-2</v>
      </c>
      <c r="G62">
        <v>6.2736821229987902E-2</v>
      </c>
      <c r="H62">
        <v>3.1933835614530899E-2</v>
      </c>
      <c r="O62" s="4" t="s">
        <v>9</v>
      </c>
      <c r="P62" s="28">
        <v>0.84874243045994413</v>
      </c>
      <c r="Q62" s="28">
        <v>0.96464557244678206</v>
      </c>
      <c r="R62" s="28">
        <v>0.91225423308263065</v>
      </c>
      <c r="S62" s="28">
        <v>0.96398559287104668</v>
      </c>
      <c r="T62" s="28">
        <v>0.77765743602154258</v>
      </c>
      <c r="U62" s="24">
        <v>1</v>
      </c>
      <c r="V62" s="24"/>
    </row>
    <row r="63" spans="1:22" ht="15" thickBot="1" x14ac:dyDescent="0.25">
      <c r="A63">
        <v>6</v>
      </c>
      <c r="B63">
        <v>1.8307052774465499E-2</v>
      </c>
      <c r="C63">
        <v>2.23027183271612E-2</v>
      </c>
      <c r="D63">
        <v>5.2963904102906398E-2</v>
      </c>
      <c r="E63">
        <v>7.3746519012843598E-2</v>
      </c>
      <c r="F63">
        <v>3.74681197075925E-2</v>
      </c>
      <c r="G63">
        <v>6.3646306555895593E-2</v>
      </c>
      <c r="H63">
        <v>3.1531992143224399E-2</v>
      </c>
      <c r="O63" s="11" t="s">
        <v>113</v>
      </c>
      <c r="P63" s="52">
        <v>-0.1481026468072407</v>
      </c>
      <c r="Q63" s="52">
        <v>-0.136880711283725</v>
      </c>
      <c r="R63" s="52">
        <v>-6.1719280013247092E-2</v>
      </c>
      <c r="S63" s="52">
        <v>-0.15619507221561116</v>
      </c>
      <c r="T63" s="52">
        <v>-5.7836519030929276E-3</v>
      </c>
      <c r="U63" s="52">
        <v>-0.24750471636019819</v>
      </c>
      <c r="V63" s="52">
        <v>1</v>
      </c>
    </row>
    <row r="64" spans="1:22" x14ac:dyDescent="0.2">
      <c r="A64">
        <v>7</v>
      </c>
      <c r="B64">
        <v>1.8678468599179699E-2</v>
      </c>
      <c r="C64">
        <v>2.28909602704554E-2</v>
      </c>
      <c r="D64">
        <v>5.7371485666472599E-2</v>
      </c>
      <c r="E64">
        <v>7.8711729674719705E-2</v>
      </c>
      <c r="F64">
        <v>3.7279244936551201E-2</v>
      </c>
      <c r="G64">
        <v>6.51820197618624E-2</v>
      </c>
      <c r="H64">
        <v>3.0781209507875801E-2</v>
      </c>
    </row>
    <row r="65" spans="1:8" x14ac:dyDescent="0.2">
      <c r="A65">
        <v>8</v>
      </c>
      <c r="B65">
        <v>1.9038154263468499E-2</v>
      </c>
      <c r="C65">
        <v>2.3130637050769801E-2</v>
      </c>
      <c r="D65">
        <v>6.1009148486491901E-2</v>
      </c>
      <c r="E65">
        <v>8.0254921780150298E-2</v>
      </c>
      <c r="F65">
        <v>3.7431707550923503E-2</v>
      </c>
      <c r="G65">
        <v>6.54157327466941E-2</v>
      </c>
      <c r="H65">
        <v>3.1090697676317398E-2</v>
      </c>
    </row>
    <row r="66" spans="1:8" x14ac:dyDescent="0.2">
      <c r="A66">
        <v>9</v>
      </c>
      <c r="B66">
        <v>1.9231525869815198E-2</v>
      </c>
      <c r="C66">
        <v>2.3148874832473399E-2</v>
      </c>
      <c r="D66">
        <v>6.4098600984017803E-2</v>
      </c>
      <c r="E66">
        <v>8.2816216212711305E-2</v>
      </c>
      <c r="F66">
        <v>3.7433929980565397E-2</v>
      </c>
      <c r="G66">
        <v>6.5883784307404505E-2</v>
      </c>
      <c r="H66">
        <v>3.1328081524096101E-2</v>
      </c>
    </row>
    <row r="67" spans="1:8" x14ac:dyDescent="0.2">
      <c r="A67">
        <v>10</v>
      </c>
      <c r="B67">
        <v>1.9299787588782199E-2</v>
      </c>
      <c r="C67">
        <v>2.3133961559815699E-2</v>
      </c>
      <c r="D67">
        <v>6.6682267086470598E-2</v>
      </c>
      <c r="E67">
        <v>8.3758943979603095E-2</v>
      </c>
      <c r="F67">
        <v>3.7375360357901899E-2</v>
      </c>
      <c r="G67">
        <v>6.5952104118879695E-2</v>
      </c>
      <c r="H67">
        <v>3.1215712909442798E-2</v>
      </c>
    </row>
    <row r="68" spans="1:8" x14ac:dyDescent="0.2">
      <c r="A68">
        <v>11</v>
      </c>
      <c r="B68">
        <v>1.93265557508597E-2</v>
      </c>
      <c r="C68">
        <v>2.3156912693438302E-2</v>
      </c>
      <c r="D68">
        <v>6.8860539447195099E-2</v>
      </c>
      <c r="E68">
        <v>8.5139001643168802E-2</v>
      </c>
      <c r="F68">
        <v>3.7393882610797097E-2</v>
      </c>
      <c r="G68">
        <v>6.6096423576131602E-2</v>
      </c>
      <c r="H68">
        <v>3.11637249477697E-2</v>
      </c>
    </row>
    <row r="69" spans="1:8" x14ac:dyDescent="0.2">
      <c r="A69">
        <v>12</v>
      </c>
      <c r="B69">
        <v>1.9355021290451201E-2</v>
      </c>
      <c r="C69">
        <v>2.3191575360807501E-2</v>
      </c>
      <c r="D69">
        <v>7.0689292393268197E-2</v>
      </c>
      <c r="E69">
        <v>8.5727110974222004E-2</v>
      </c>
      <c r="F69">
        <v>3.7410689848791E-2</v>
      </c>
      <c r="G69">
        <v>6.61158719986982E-2</v>
      </c>
      <c r="H69">
        <v>3.1210970895710101E-2</v>
      </c>
    </row>
    <row r="70" spans="1:8" x14ac:dyDescent="0.2">
      <c r="A70">
        <v>13</v>
      </c>
      <c r="B70">
        <v>1.9388230232779E-2</v>
      </c>
      <c r="C70">
        <v>2.32062982491428E-2</v>
      </c>
      <c r="D70">
        <v>7.2228040859130899E-2</v>
      </c>
      <c r="E70">
        <v>8.6453140816837304E-2</v>
      </c>
      <c r="F70">
        <v>3.7399108715755303E-2</v>
      </c>
      <c r="G70">
        <v>6.6159999000545394E-2</v>
      </c>
      <c r="H70">
        <v>3.1223344049762802E-2</v>
      </c>
    </row>
    <row r="71" spans="1:8" x14ac:dyDescent="0.2">
      <c r="A71">
        <v>14</v>
      </c>
      <c r="B71">
        <v>1.9416771656685001E-2</v>
      </c>
      <c r="C71">
        <v>2.3202390432520498E-2</v>
      </c>
      <c r="D71">
        <v>7.3521248369442099E-2</v>
      </c>
      <c r="E71">
        <v>8.68065418742619E-2</v>
      </c>
      <c r="F71">
        <v>3.7396555971741699E-2</v>
      </c>
      <c r="G71">
        <v>6.6165380268757096E-2</v>
      </c>
      <c r="H71">
        <v>3.12075546947858E-2</v>
      </c>
    </row>
    <row r="72" spans="1:8" x14ac:dyDescent="0.2">
      <c r="A72">
        <v>15</v>
      </c>
      <c r="B72">
        <v>1.94359147115159E-2</v>
      </c>
      <c r="C72">
        <v>2.3196095570007898E-2</v>
      </c>
      <c r="D72">
        <v>7.4608767634749495E-2</v>
      </c>
      <c r="E72">
        <v>8.7201127599020906E-2</v>
      </c>
      <c r="F72">
        <v>3.7401578791622397E-2</v>
      </c>
      <c r="G72">
        <v>6.6178869426097894E-2</v>
      </c>
      <c r="H72">
        <v>3.12061911437858E-2</v>
      </c>
    </row>
  </sheetData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E6" sqref="E6"/>
    </sheetView>
  </sheetViews>
  <sheetFormatPr defaultRowHeight="14.25" x14ac:dyDescent="0.2"/>
  <sheetData>
    <row r="1" spans="1:7" x14ac:dyDescent="0.2">
      <c r="A1" s="19" t="s">
        <v>63</v>
      </c>
    </row>
    <row r="3" spans="1:7" x14ac:dyDescent="0.2">
      <c r="A3" t="s">
        <v>64</v>
      </c>
    </row>
    <row r="4" spans="1:7" x14ac:dyDescent="0.2">
      <c r="A4" s="19" t="s">
        <v>65</v>
      </c>
    </row>
    <row r="5" spans="1:7" x14ac:dyDescent="0.2">
      <c r="A5" t="s">
        <v>66</v>
      </c>
      <c r="D5" s="15" t="s">
        <v>67</v>
      </c>
      <c r="E5">
        <v>15</v>
      </c>
    </row>
    <row r="7" spans="1:7" x14ac:dyDescent="0.2">
      <c r="A7" t="s">
        <v>68</v>
      </c>
      <c r="E7">
        <f>(E5-3)^0.5</f>
        <v>3.4641016151377544</v>
      </c>
      <c r="F7">
        <f>1.96/(E7*0.5)</f>
        <v>1.1316065276116665</v>
      </c>
      <c r="G7">
        <f>EXP(F7)</f>
        <v>3.1006337547463909</v>
      </c>
    </row>
    <row r="8" spans="1:7" x14ac:dyDescent="0.2">
      <c r="A8" t="s">
        <v>69</v>
      </c>
      <c r="F8">
        <f>1.96/((0.5)*(E5-3)^0.5)</f>
        <v>1.1316065276116665</v>
      </c>
    </row>
    <row r="9" spans="1:7" x14ac:dyDescent="0.2">
      <c r="A9" t="s">
        <v>70</v>
      </c>
      <c r="D9">
        <f>F8</f>
        <v>1.1316065276116665</v>
      </c>
      <c r="E9" s="15" t="s">
        <v>71</v>
      </c>
      <c r="F9">
        <f>EXP(F8)</f>
        <v>3.1006337547463909</v>
      </c>
    </row>
    <row r="10" spans="1:7" x14ac:dyDescent="0.2">
      <c r="A10" t="s">
        <v>72</v>
      </c>
    </row>
    <row r="11" spans="1:7" x14ac:dyDescent="0.2">
      <c r="A11" t="s">
        <v>73</v>
      </c>
    </row>
    <row r="12" spans="1:7" ht="15" x14ac:dyDescent="0.25">
      <c r="A12" s="20" t="s">
        <v>74</v>
      </c>
      <c r="B12" s="9">
        <f>(G7-1)/(1+G7)</f>
        <v>0.51227051240919885</v>
      </c>
    </row>
    <row r="13" spans="1:7" x14ac:dyDescent="0.2">
      <c r="G13" t="s">
        <v>75</v>
      </c>
    </row>
    <row r="14" spans="1:7" x14ac:dyDescent="0.2">
      <c r="A14" t="s">
        <v>76</v>
      </c>
      <c r="F14">
        <f>F7*1.645/1.96</f>
        <v>0.94974119281693437</v>
      </c>
      <c r="G14">
        <f>EXP(F14)</f>
        <v>2.5850405456721366</v>
      </c>
    </row>
    <row r="15" spans="1:7" ht="15" x14ac:dyDescent="0.25">
      <c r="A15" s="20" t="s">
        <v>74</v>
      </c>
      <c r="B15" s="20">
        <f>(G14-1)/(1+G14)</f>
        <v>0.44212625365858099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3" sqref="N23"/>
    </sheetView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5" sqref="L25"/>
    </sheetView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J20" sqref="J20"/>
    </sheetView>
  </sheetViews>
  <sheetFormatPr defaultRowHeight="14.25" x14ac:dyDescent="0.2"/>
  <sheetData>
    <row r="1" spans="1:8" x14ac:dyDescent="0.2">
      <c r="A1" t="s">
        <v>129</v>
      </c>
    </row>
    <row r="2" spans="1:8" x14ac:dyDescent="0.2">
      <c r="A2" t="s">
        <v>125</v>
      </c>
      <c r="B2" s="49" t="s">
        <v>109</v>
      </c>
      <c r="C2" s="49" t="s">
        <v>110</v>
      </c>
      <c r="D2" s="49" t="s">
        <v>111</v>
      </c>
      <c r="E2" s="49" t="s">
        <v>112</v>
      </c>
      <c r="F2" s="49" t="s">
        <v>108</v>
      </c>
      <c r="G2" s="49" t="s">
        <v>9</v>
      </c>
      <c r="H2" s="49" t="s">
        <v>113</v>
      </c>
    </row>
    <row r="3" spans="1:8" x14ac:dyDescent="0.2">
      <c r="A3">
        <v>1</v>
      </c>
      <c r="B3">
        <v>9.0360091737325798E-3</v>
      </c>
      <c r="C3">
        <v>8.1172291036559398E-3</v>
      </c>
      <c r="D3">
        <v>1.7883235443753798E-2</v>
      </c>
      <c r="E3">
        <v>3.88788766411911E-2</v>
      </c>
      <c r="F3">
        <v>2.5221407081462598E-2</v>
      </c>
      <c r="G3">
        <v>3.2511951563914898E-2</v>
      </c>
      <c r="H3">
        <v>3.0858087600146501E-2</v>
      </c>
    </row>
    <row r="4" spans="1:8" x14ac:dyDescent="0.2">
      <c r="A4">
        <v>2</v>
      </c>
      <c r="B4">
        <v>1.64146875837641E-2</v>
      </c>
      <c r="C4">
        <v>1.54985357148481E-2</v>
      </c>
      <c r="D4">
        <v>2.4495635200696701E-2</v>
      </c>
      <c r="E4">
        <v>4.07175786493124E-2</v>
      </c>
      <c r="F4">
        <v>3.5996959623321702E-2</v>
      </c>
      <c r="G4">
        <v>3.7301279293895401E-2</v>
      </c>
      <c r="H4">
        <v>3.5525294568919098E-2</v>
      </c>
    </row>
    <row r="5" spans="1:8" x14ac:dyDescent="0.2">
      <c r="A5">
        <v>3</v>
      </c>
      <c r="B5">
        <v>1.9021422955945302E-2</v>
      </c>
      <c r="C5">
        <v>1.929595445273E-2</v>
      </c>
      <c r="D5">
        <v>3.4698123752132999E-2</v>
      </c>
      <c r="E5">
        <v>5.8885802271815897E-2</v>
      </c>
      <c r="F5">
        <v>3.6791198316806301E-2</v>
      </c>
      <c r="G5">
        <v>5.3803239871384599E-2</v>
      </c>
      <c r="H5">
        <v>2.78344714029123E-2</v>
      </c>
    </row>
    <row r="6" spans="1:8" x14ac:dyDescent="0.2">
      <c r="A6">
        <v>4</v>
      </c>
      <c r="B6">
        <v>1.8846168750290399E-2</v>
      </c>
      <c r="C6">
        <v>2.0713004259348699E-2</v>
      </c>
      <c r="D6">
        <v>4.1465823355668403E-2</v>
      </c>
      <c r="E6">
        <v>6.2137201439732698E-2</v>
      </c>
      <c r="F6">
        <v>3.7450952018764798E-2</v>
      </c>
      <c r="G6">
        <v>5.7405880473331401E-2</v>
      </c>
      <c r="H6">
        <v>2.8900459729622699E-2</v>
      </c>
    </row>
    <row r="7" spans="1:8" x14ac:dyDescent="0.2">
      <c r="A7">
        <v>5</v>
      </c>
      <c r="B7">
        <v>1.8303037922821699E-2</v>
      </c>
      <c r="C7">
        <v>2.15142910898426E-2</v>
      </c>
      <c r="D7">
        <v>4.7912738968074103E-2</v>
      </c>
      <c r="E7">
        <v>7.1725694166955095E-2</v>
      </c>
      <c r="F7">
        <v>3.79267947932133E-2</v>
      </c>
      <c r="G7">
        <v>6.2736821229987902E-2</v>
      </c>
      <c r="H7">
        <v>3.1933835614530899E-2</v>
      </c>
    </row>
    <row r="8" spans="1:8" x14ac:dyDescent="0.2">
      <c r="A8">
        <v>6</v>
      </c>
      <c r="B8">
        <v>1.8307052774465499E-2</v>
      </c>
      <c r="C8">
        <v>2.23027183271612E-2</v>
      </c>
      <c r="D8">
        <v>5.2963904102906398E-2</v>
      </c>
      <c r="E8">
        <v>7.3746519012843598E-2</v>
      </c>
      <c r="F8">
        <v>3.74681197075925E-2</v>
      </c>
      <c r="G8">
        <v>6.3646306555895593E-2</v>
      </c>
      <c r="H8">
        <v>3.1531992143224399E-2</v>
      </c>
    </row>
    <row r="9" spans="1:8" x14ac:dyDescent="0.2">
      <c r="A9">
        <v>7</v>
      </c>
      <c r="B9">
        <v>1.8678468599179699E-2</v>
      </c>
      <c r="C9">
        <v>2.28909602704554E-2</v>
      </c>
      <c r="D9">
        <v>5.7371485666472599E-2</v>
      </c>
      <c r="E9">
        <v>7.8711729674719705E-2</v>
      </c>
      <c r="F9">
        <v>3.7279244936551201E-2</v>
      </c>
      <c r="G9">
        <v>6.51820197618624E-2</v>
      </c>
      <c r="H9">
        <v>3.0781209507875801E-2</v>
      </c>
    </row>
    <row r="10" spans="1:8" x14ac:dyDescent="0.2">
      <c r="A10">
        <v>8</v>
      </c>
      <c r="B10">
        <v>1.9038154263468499E-2</v>
      </c>
      <c r="C10">
        <v>2.3130637050769801E-2</v>
      </c>
      <c r="D10">
        <v>6.1009148486491901E-2</v>
      </c>
      <c r="E10">
        <v>8.0254921780150298E-2</v>
      </c>
      <c r="F10">
        <v>3.7431707550923503E-2</v>
      </c>
      <c r="G10">
        <v>6.54157327466941E-2</v>
      </c>
      <c r="H10">
        <v>3.1090697676317398E-2</v>
      </c>
    </row>
    <row r="11" spans="1:8" x14ac:dyDescent="0.2">
      <c r="A11">
        <v>9</v>
      </c>
      <c r="B11">
        <v>1.9231525869815198E-2</v>
      </c>
      <c r="C11">
        <v>2.3148874832473399E-2</v>
      </c>
      <c r="D11">
        <v>6.4098600984017803E-2</v>
      </c>
      <c r="E11">
        <v>8.2816216212711305E-2</v>
      </c>
      <c r="F11">
        <v>3.7433929980565397E-2</v>
      </c>
      <c r="G11">
        <v>6.5883784307404505E-2</v>
      </c>
      <c r="H11">
        <v>3.1328081524096101E-2</v>
      </c>
    </row>
    <row r="12" spans="1:8" x14ac:dyDescent="0.2">
      <c r="A12">
        <v>10</v>
      </c>
      <c r="B12">
        <v>1.9299787588782199E-2</v>
      </c>
      <c r="C12">
        <v>2.3133961559815699E-2</v>
      </c>
      <c r="D12">
        <v>6.6682267086470598E-2</v>
      </c>
      <c r="E12">
        <v>8.3758943979603095E-2</v>
      </c>
      <c r="F12">
        <v>3.7375360357901899E-2</v>
      </c>
      <c r="G12">
        <v>6.5952104118879695E-2</v>
      </c>
      <c r="H12">
        <v>3.1215712909442798E-2</v>
      </c>
    </row>
    <row r="13" spans="1:8" x14ac:dyDescent="0.2">
      <c r="A13">
        <v>11</v>
      </c>
      <c r="B13">
        <v>1.93265557508597E-2</v>
      </c>
      <c r="C13">
        <v>2.3156912693438302E-2</v>
      </c>
      <c r="D13">
        <v>6.8860539447195099E-2</v>
      </c>
      <c r="E13">
        <v>8.5139001643168802E-2</v>
      </c>
      <c r="F13">
        <v>3.7393882610797097E-2</v>
      </c>
      <c r="G13">
        <v>6.6096423576131602E-2</v>
      </c>
      <c r="H13">
        <v>3.11637249477697E-2</v>
      </c>
    </row>
    <row r="14" spans="1:8" x14ac:dyDescent="0.2">
      <c r="A14">
        <v>12</v>
      </c>
      <c r="B14">
        <v>1.9355021290451201E-2</v>
      </c>
      <c r="C14">
        <v>2.3191575360807501E-2</v>
      </c>
      <c r="D14">
        <v>7.0689292393268197E-2</v>
      </c>
      <c r="E14">
        <v>8.5727110974222004E-2</v>
      </c>
      <c r="F14">
        <v>3.7410689848791E-2</v>
      </c>
      <c r="G14">
        <v>6.61158719986982E-2</v>
      </c>
      <c r="H14">
        <v>3.1210970895710101E-2</v>
      </c>
    </row>
    <row r="15" spans="1:8" x14ac:dyDescent="0.2">
      <c r="A15">
        <v>13</v>
      </c>
      <c r="B15">
        <v>1.9388230232779E-2</v>
      </c>
      <c r="C15">
        <v>2.32062982491428E-2</v>
      </c>
      <c r="D15">
        <v>7.2228040859130899E-2</v>
      </c>
      <c r="E15">
        <v>8.6453140816837304E-2</v>
      </c>
      <c r="F15">
        <v>3.7399108715755303E-2</v>
      </c>
      <c r="G15">
        <v>6.6159999000545394E-2</v>
      </c>
      <c r="H15">
        <v>3.1223344049762802E-2</v>
      </c>
    </row>
    <row r="16" spans="1:8" x14ac:dyDescent="0.2">
      <c r="A16">
        <v>14</v>
      </c>
      <c r="B16">
        <v>1.9416771656685001E-2</v>
      </c>
      <c r="C16">
        <v>2.3202390432520498E-2</v>
      </c>
      <c r="D16">
        <v>7.3521248369442099E-2</v>
      </c>
      <c r="E16">
        <v>8.68065418742619E-2</v>
      </c>
      <c r="F16">
        <v>3.7396555971741699E-2</v>
      </c>
      <c r="G16">
        <v>6.6165380268757096E-2</v>
      </c>
      <c r="H16">
        <v>3.12075546947858E-2</v>
      </c>
    </row>
    <row r="17" spans="1:8" x14ac:dyDescent="0.2">
      <c r="A17">
        <v>15</v>
      </c>
      <c r="B17">
        <v>1.94359147115159E-2</v>
      </c>
      <c r="C17">
        <v>2.3196095570007898E-2</v>
      </c>
      <c r="D17">
        <v>7.4608767634749495E-2</v>
      </c>
      <c r="E17">
        <v>8.7201127599020906E-2</v>
      </c>
      <c r="F17">
        <v>3.7401578791622397E-2</v>
      </c>
      <c r="G17">
        <v>6.6178869426097894E-2</v>
      </c>
      <c r="H17">
        <v>3.12061911437858E-2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B1" workbookViewId="0">
      <selection activeCell="I1" sqref="I1"/>
    </sheetView>
  </sheetViews>
  <sheetFormatPr defaultRowHeight="14.25" x14ac:dyDescent="0.2"/>
  <cols>
    <col min="1" max="1" width="16.375" bestFit="1" customWidth="1"/>
    <col min="2" max="2" width="12.5" customWidth="1"/>
    <col min="3" max="3" width="14.125" customWidth="1"/>
    <col min="4" max="4" width="14.875" customWidth="1"/>
    <col min="5" max="5" width="16.375" customWidth="1"/>
    <col min="7" max="7" width="32.125" customWidth="1"/>
    <col min="8" max="8" width="27.625" customWidth="1"/>
  </cols>
  <sheetData>
    <row r="1" spans="1:9" x14ac:dyDescent="0.2">
      <c r="A1" t="s">
        <v>9</v>
      </c>
      <c r="B1" t="s">
        <v>0</v>
      </c>
      <c r="C1" t="s">
        <v>1</v>
      </c>
      <c r="D1" t="s">
        <v>2</v>
      </c>
      <c r="E1" t="s">
        <v>3</v>
      </c>
      <c r="G1" s="2" t="s">
        <v>4</v>
      </c>
      <c r="H1" s="2" t="s">
        <v>5</v>
      </c>
      <c r="I1" s="2"/>
    </row>
    <row r="2" spans="1:9" x14ac:dyDescent="0.2">
      <c r="A2">
        <v>1991</v>
      </c>
      <c r="D2" t="s">
        <v>10</v>
      </c>
      <c r="E2" t="s">
        <v>11</v>
      </c>
      <c r="G2" s="2" t="s">
        <v>6</v>
      </c>
      <c r="H2" s="2" t="s">
        <v>7</v>
      </c>
      <c r="I2" s="2" t="s">
        <v>8</v>
      </c>
    </row>
    <row r="3" spans="1:9" x14ac:dyDescent="0.2">
      <c r="A3">
        <v>1992</v>
      </c>
      <c r="B3">
        <v>2.7697329786562301E-2</v>
      </c>
      <c r="C3">
        <v>4.1276165271207296E-3</v>
      </c>
      <c r="D3" s="1">
        <v>1.4941411167854319</v>
      </c>
      <c r="E3">
        <v>0.65174112788038796</v>
      </c>
      <c r="G3" s="3">
        <v>1.8970000000000001E-2</v>
      </c>
      <c r="H3" s="3">
        <v>-9.9200000000000004E-4</v>
      </c>
      <c r="I3" s="3">
        <f>B26</f>
        <v>5.4961060989439699E-4</v>
      </c>
    </row>
    <row r="4" spans="1:9" x14ac:dyDescent="0.2">
      <c r="A4">
        <v>1993</v>
      </c>
      <c r="B4">
        <v>-3.1346083504061602E-2</v>
      </c>
      <c r="C4">
        <v>-1.6205169572994799E-2</v>
      </c>
      <c r="D4">
        <v>-1.7058660444986058</v>
      </c>
      <c r="E4">
        <v>-1.0223743549162823</v>
      </c>
      <c r="G4" s="3">
        <v>-1.5252E-2</v>
      </c>
      <c r="H4" s="3">
        <v>4.1299000000000002E-2</v>
      </c>
      <c r="I4" s="3">
        <f>C26</f>
        <v>-3.34327868737491E-2</v>
      </c>
    </row>
    <row r="5" spans="1:9" x14ac:dyDescent="0.2">
      <c r="A5">
        <v>1994</v>
      </c>
      <c r="B5">
        <v>7.6477822086282402E-3</v>
      </c>
      <c r="C5">
        <v>4.0353560273727399E-2</v>
      </c>
      <c r="D5">
        <v>0.46319264559035078</v>
      </c>
      <c r="E5">
        <v>1.1481676191741066</v>
      </c>
      <c r="G5" s="1">
        <f t="array" ref="G5:H6">MINVERSE(G3:H4)</f>
        <v>53.752899248438958</v>
      </c>
      <c r="H5" s="1">
        <v>1.291142062869596</v>
      </c>
      <c r="I5" s="1">
        <f t="array" ref="I5:I6">MMULT(G5:H6,I3:I4)</f>
        <v>-1.3623313672125353E-2</v>
      </c>
    </row>
    <row r="6" spans="1:9" x14ac:dyDescent="0.2">
      <c r="A6">
        <v>1995</v>
      </c>
      <c r="B6">
        <v>6.5589245207695202E-3</v>
      </c>
      <c r="C6">
        <v>3.97820454021015E-2</v>
      </c>
      <c r="D6">
        <v>0.40392548110868104</v>
      </c>
      <c r="E6">
        <v>1.1124413869578222</v>
      </c>
      <c r="G6" s="1">
        <v>19.851309216620042</v>
      </c>
      <c r="H6" s="1">
        <v>24.690488843383303</v>
      </c>
      <c r="I6" s="1">
        <v>-0.81456136114376498</v>
      </c>
    </row>
    <row r="7" spans="1:9" x14ac:dyDescent="0.2">
      <c r="A7">
        <v>1996</v>
      </c>
      <c r="B7">
        <v>1.8704669640083299E-2</v>
      </c>
      <c r="C7">
        <v>-3.0205863630766001E-2</v>
      </c>
      <c r="D7">
        <v>0.9664301615597477</v>
      </c>
      <c r="E7">
        <v>-0.37448535816016676</v>
      </c>
    </row>
    <row r="8" spans="1:9" x14ac:dyDescent="0.2">
      <c r="A8">
        <v>1997</v>
      </c>
      <c r="B8">
        <v>-3.16822124696826E-2</v>
      </c>
      <c r="C8">
        <v>3.2081345247351303E-2</v>
      </c>
      <c r="D8">
        <v>-1.6615892005681885</v>
      </c>
      <c r="E8">
        <v>0.16317070050813076</v>
      </c>
    </row>
    <row r="9" spans="1:9" x14ac:dyDescent="0.2">
      <c r="A9">
        <v>1998</v>
      </c>
      <c r="B9">
        <v>-2.8974050698010999E-4</v>
      </c>
      <c r="C9">
        <v>-1.7571810060553601E-2</v>
      </c>
      <c r="D9">
        <v>-3.8262095369829371E-2</v>
      </c>
      <c r="E9">
        <v>-0.43960830865479156</v>
      </c>
    </row>
    <row r="10" spans="1:9" x14ac:dyDescent="0.2">
      <c r="A10">
        <v>1999</v>
      </c>
      <c r="B10">
        <v>1.84648596175328E-3</v>
      </c>
      <c r="C10">
        <v>-2.4568317654311899E-2</v>
      </c>
      <c r="D10">
        <v>6.7532785528357189E-2</v>
      </c>
      <c r="E10">
        <v>-0.56994860915357259</v>
      </c>
    </row>
    <row r="11" spans="1:9" x14ac:dyDescent="0.2">
      <c r="A11">
        <v>2000</v>
      </c>
      <c r="B11">
        <v>-2.6809163863136601E-3</v>
      </c>
      <c r="C11">
        <v>-4.6295639328211603E-2</v>
      </c>
      <c r="D11">
        <v>-0.20388127567110115</v>
      </c>
      <c r="E11">
        <v>-1.196281666499122</v>
      </c>
    </row>
    <row r="12" spans="1:9" x14ac:dyDescent="0.2">
      <c r="A12">
        <v>2001</v>
      </c>
      <c r="B12">
        <v>-2.02725033953268E-2</v>
      </c>
      <c r="C12">
        <v>4.4644747006265103E-3</v>
      </c>
      <c r="D12">
        <v>-1.0839415614480421</v>
      </c>
      <c r="E12">
        <v>-0.29220567070822612</v>
      </c>
    </row>
    <row r="13" spans="1:9" x14ac:dyDescent="0.2">
      <c r="A13">
        <v>2002</v>
      </c>
      <c r="B13">
        <v>-3.98376171877833E-3</v>
      </c>
      <c r="C13">
        <v>-4.83764197835179E-2</v>
      </c>
      <c r="D13">
        <v>-0.27659957273281643</v>
      </c>
      <c r="E13">
        <v>-1.2735203386725782</v>
      </c>
    </row>
    <row r="14" spans="1:9" x14ac:dyDescent="0.2">
      <c r="A14">
        <v>2003</v>
      </c>
      <c r="B14">
        <v>8.9711624641723199E-3</v>
      </c>
      <c r="C14">
        <v>-2.3501778719182201E-2</v>
      </c>
      <c r="D14">
        <v>0.4518818570214424</v>
      </c>
      <c r="E14">
        <v>-0.4021810851568115</v>
      </c>
    </row>
    <row r="15" spans="1:9" x14ac:dyDescent="0.2">
      <c r="A15">
        <v>2004</v>
      </c>
      <c r="B15">
        <v>2.9626755275526499E-2</v>
      </c>
      <c r="C15">
        <v>-3.4318934149993501E-3</v>
      </c>
      <c r="D15">
        <v>1.5880929294401422</v>
      </c>
      <c r="E15">
        <v>0.50339475398488354</v>
      </c>
    </row>
    <row r="16" spans="1:9" x14ac:dyDescent="0.2">
      <c r="A16">
        <v>2005</v>
      </c>
      <c r="B16">
        <v>3.4406460920943398E-2</v>
      </c>
      <c r="C16">
        <v>-3.54086290414189E-2</v>
      </c>
      <c r="D16">
        <v>1.803729457034901</v>
      </c>
      <c r="E16">
        <v>-0.19124306551545034</v>
      </c>
    </row>
    <row r="17" spans="1:9" x14ac:dyDescent="0.2">
      <c r="A17">
        <v>2006</v>
      </c>
      <c r="B17">
        <v>1.1547917827341499E-3</v>
      </c>
      <c r="C17">
        <v>1.01270014167185E-2</v>
      </c>
      <c r="D17">
        <v>7.5148803850099213E-2</v>
      </c>
      <c r="E17">
        <v>0.27296474425628259</v>
      </c>
    </row>
    <row r="18" spans="1:9" x14ac:dyDescent="0.2">
      <c r="A18">
        <v>2007</v>
      </c>
      <c r="B18">
        <v>6.9072692633942697E-3</v>
      </c>
      <c r="C18">
        <v>-2.80496414794075E-2</v>
      </c>
      <c r="D18">
        <v>0.33506967683459654</v>
      </c>
      <c r="E18">
        <v>-0.5554410220181174</v>
      </c>
    </row>
    <row r="19" spans="1:9" x14ac:dyDescent="0.2">
      <c r="A19">
        <v>2008</v>
      </c>
      <c r="B19">
        <v>3.3136900549300698E-3</v>
      </c>
      <c r="C19">
        <v>8.9898790217606602E-3</v>
      </c>
      <c r="D19">
        <v>0.18972765860831436</v>
      </c>
      <c r="E19">
        <v>0.28774559361860264</v>
      </c>
    </row>
    <row r="20" spans="1:9" x14ac:dyDescent="0.2">
      <c r="A20">
        <v>2009</v>
      </c>
      <c r="B20">
        <v>-4.0658761047487099E-2</v>
      </c>
      <c r="C20">
        <v>0.12531787945198899</v>
      </c>
      <c r="D20">
        <v>-2.0237231007618441</v>
      </c>
      <c r="E20">
        <v>2.2870300665674552</v>
      </c>
    </row>
    <row r="21" spans="1:9" x14ac:dyDescent="0.2">
      <c r="A21">
        <v>2010</v>
      </c>
      <c r="B21">
        <v>-6.7358901079636298E-3</v>
      </c>
      <c r="C21">
        <v>-5.8967747834162004E-4</v>
      </c>
      <c r="D21">
        <v>-0.36283497971773931</v>
      </c>
      <c r="E21">
        <v>-0.14827566258254632</v>
      </c>
    </row>
    <row r="22" spans="1:9" x14ac:dyDescent="0.2">
      <c r="A22">
        <v>2011</v>
      </c>
      <c r="B22">
        <v>-1.2845036068633599E-3</v>
      </c>
      <c r="C22">
        <v>9.1728908625882594E-2</v>
      </c>
      <c r="D22">
        <v>4.9389259344016098E-2</v>
      </c>
      <c r="E22">
        <v>2.2393325167533722</v>
      </c>
    </row>
    <row r="23" spans="1:9" x14ac:dyDescent="0.2">
      <c r="A23">
        <v>2012</v>
      </c>
      <c r="B23">
        <v>-3.9692413199256598E-3</v>
      </c>
      <c r="C23">
        <v>-4.2433670069447198E-2</v>
      </c>
      <c r="D23">
        <v>-0.26814612507129876</v>
      </c>
      <c r="E23">
        <v>-1.1265026942307235</v>
      </c>
    </row>
    <row r="24" spans="1:9" x14ac:dyDescent="0.2">
      <c r="A24">
        <v>2013</v>
      </c>
      <c r="B24">
        <v>-4.1317904658905802E-3</v>
      </c>
      <c r="C24">
        <v>-1.82911445162978E-3</v>
      </c>
      <c r="D24">
        <v>-0.22445736323497889</v>
      </c>
      <c r="E24">
        <v>-0.12718318011791274</v>
      </c>
    </row>
    <row r="25" spans="1:9" x14ac:dyDescent="0.2">
      <c r="A25">
        <v>2014</v>
      </c>
      <c r="B25">
        <v>-3.4952796011836201E-4</v>
      </c>
      <c r="C25">
        <v>-5.0722991087469096E-3</v>
      </c>
      <c r="D25">
        <v>-2.5337199959513799E-2</v>
      </c>
      <c r="E25">
        <v>-0.13217613217098267</v>
      </c>
    </row>
    <row r="26" spans="1:9" x14ac:dyDescent="0.2">
      <c r="A26">
        <v>2015</v>
      </c>
      <c r="B26">
        <v>5.4961060989439699E-4</v>
      </c>
      <c r="C26">
        <v>-3.34327868737491E-2</v>
      </c>
      <c r="D26">
        <v>-1.3623313672125353E-2</v>
      </c>
      <c r="E26">
        <v>-0.81456136114376498</v>
      </c>
    </row>
    <row r="28" spans="1:9" x14ac:dyDescent="0.2">
      <c r="D28" s="4"/>
      <c r="E28" s="8"/>
      <c r="G28" s="6"/>
      <c r="H28" s="6"/>
    </row>
    <row r="29" spans="1:9" x14ac:dyDescent="0.2">
      <c r="A29" s="7" t="s">
        <v>12</v>
      </c>
      <c r="B29" s="7">
        <v>-1.9877039828900913E-18</v>
      </c>
      <c r="C29" s="7">
        <v>-7.2280144832366967E-18</v>
      </c>
      <c r="D29" s="7">
        <v>-1.1304614651782194E-16</v>
      </c>
      <c r="E29" s="4">
        <v>-2.5442610980993169E-16</v>
      </c>
      <c r="G29" s="5"/>
      <c r="H29" s="5"/>
      <c r="I29" s="6"/>
    </row>
    <row r="30" spans="1:9" x14ac:dyDescent="0.2">
      <c r="A30" s="4" t="s">
        <v>13</v>
      </c>
      <c r="B30" s="4">
        <v>3.7051284196768708E-3</v>
      </c>
      <c r="C30" s="4">
        <v>8.5870152706895367E-3</v>
      </c>
      <c r="D30" s="4">
        <v>0.19504868087063315</v>
      </c>
      <c r="E30" s="4">
        <v>0.19504708729879247</v>
      </c>
      <c r="G30" s="4"/>
      <c r="H30" s="4"/>
      <c r="I30" s="6"/>
    </row>
    <row r="31" spans="1:9" x14ac:dyDescent="0.2">
      <c r="A31" s="4" t="s">
        <v>14</v>
      </c>
      <c r="B31" s="4">
        <v>1.2993505145714347E-4</v>
      </c>
      <c r="C31" s="4">
        <v>-4.2520962618731294E-3</v>
      </c>
      <c r="D31" s="4">
        <v>1.7882972835945372E-2</v>
      </c>
      <c r="E31" s="4">
        <v>-0.16975936404899833</v>
      </c>
      <c r="G31" s="4"/>
      <c r="H31" s="6"/>
      <c r="I31" s="6"/>
    </row>
    <row r="32" spans="1:9" x14ac:dyDescent="0.2">
      <c r="A32" s="4" t="s">
        <v>15</v>
      </c>
      <c r="B32" s="4" t="e">
        <v>#N/A</v>
      </c>
      <c r="C32" s="4" t="e">
        <v>#N/A</v>
      </c>
      <c r="D32" s="4" t="e">
        <v>#N/A</v>
      </c>
      <c r="E32" s="4" t="e">
        <v>#N/A</v>
      </c>
      <c r="G32" s="4"/>
      <c r="H32" s="6"/>
      <c r="I32" s="6"/>
    </row>
    <row r="33" spans="1:9" x14ac:dyDescent="0.2">
      <c r="A33" s="4" t="s">
        <v>16</v>
      </c>
      <c r="B33" s="4">
        <v>1.8151348119385881E-2</v>
      </c>
      <c r="C33" s="4">
        <v>4.2067611653353064E-2</v>
      </c>
      <c r="D33" s="4">
        <v>0.95553948627201069</v>
      </c>
      <c r="E33" s="4">
        <v>0.95553167939625439</v>
      </c>
      <c r="G33" s="4"/>
      <c r="H33" s="6"/>
      <c r="I33" s="6"/>
    </row>
    <row r="34" spans="1:9" x14ac:dyDescent="0.2">
      <c r="A34" s="4" t="s">
        <v>17</v>
      </c>
      <c r="B34" s="4">
        <v>3.2947143855113341E-4</v>
      </c>
      <c r="C34" s="4">
        <v>1.7696839502173265E-3</v>
      </c>
      <c r="D34" s="4">
        <v>0.91305570982497819</v>
      </c>
      <c r="E34" s="4">
        <v>0.91304079032982632</v>
      </c>
      <c r="G34" s="4"/>
      <c r="H34" s="6"/>
      <c r="I34" s="6"/>
    </row>
    <row r="35" spans="1:9" x14ac:dyDescent="0.2">
      <c r="A35" s="4" t="s">
        <v>18</v>
      </c>
      <c r="B35" s="4">
        <v>0.6090316431262921</v>
      </c>
      <c r="C35" s="4">
        <v>2.7326590088366243</v>
      </c>
      <c r="D35" s="4">
        <v>0.43957115217804432</v>
      </c>
      <c r="E35" s="4">
        <v>0.90979714838474512</v>
      </c>
      <c r="G35" s="4"/>
      <c r="H35" s="6"/>
      <c r="I35" s="6"/>
    </row>
    <row r="36" spans="1:9" x14ac:dyDescent="0.2">
      <c r="A36" s="4" t="s">
        <v>19</v>
      </c>
      <c r="B36" s="4">
        <v>-0.33562930000791164</v>
      </c>
      <c r="C36" s="4">
        <v>1.5581233233353631</v>
      </c>
      <c r="D36" s="4">
        <v>-0.26130357120122144</v>
      </c>
      <c r="E36" s="4">
        <v>1.0394844801770615</v>
      </c>
      <c r="G36" s="4"/>
      <c r="H36" s="6"/>
      <c r="I36" s="6"/>
    </row>
    <row r="37" spans="1:9" x14ac:dyDescent="0.2">
      <c r="A37" s="4" t="s">
        <v>20</v>
      </c>
      <c r="B37" s="4">
        <v>7.506522196843049E-2</v>
      </c>
      <c r="C37" s="4">
        <v>0.17369429923550689</v>
      </c>
      <c r="D37" s="4">
        <v>3.8274525577967449</v>
      </c>
      <c r="E37" s="4">
        <v>3.5605504052400336</v>
      </c>
      <c r="G37" s="4"/>
      <c r="H37" s="6"/>
      <c r="I37" s="6"/>
    </row>
    <row r="38" spans="1:9" x14ac:dyDescent="0.2">
      <c r="A38" s="4" t="s">
        <v>21</v>
      </c>
      <c r="B38" s="4">
        <v>-4.0658761047487099E-2</v>
      </c>
      <c r="C38" s="4">
        <v>-4.83764197835179E-2</v>
      </c>
      <c r="D38" s="4">
        <v>-2.0237231007618441</v>
      </c>
      <c r="E38" s="4">
        <v>-1.2735203386725782</v>
      </c>
      <c r="G38" s="4"/>
      <c r="H38" s="6"/>
      <c r="I38" s="6"/>
    </row>
    <row r="39" spans="1:9" x14ac:dyDescent="0.2">
      <c r="A39" s="4" t="s">
        <v>22</v>
      </c>
      <c r="B39" s="4">
        <v>3.4406460920943398E-2</v>
      </c>
      <c r="C39" s="4">
        <v>0.12531787945198899</v>
      </c>
      <c r="D39" s="4">
        <v>1.803729457034901</v>
      </c>
      <c r="E39" s="4">
        <v>2.2870300665674552</v>
      </c>
      <c r="G39" s="4"/>
      <c r="H39" s="6"/>
      <c r="I39" s="6"/>
    </row>
    <row r="40" spans="1:9" x14ac:dyDescent="0.2">
      <c r="A40" s="4" t="s">
        <v>23</v>
      </c>
      <c r="B40" s="4">
        <v>-4.7704895589362195E-17</v>
      </c>
      <c r="C40" s="4">
        <v>-1.7347234759768071E-16</v>
      </c>
      <c r="D40" s="4">
        <v>-2.7131075164277263E-15</v>
      </c>
      <c r="E40" s="4">
        <v>-6.106226635438361E-15</v>
      </c>
      <c r="G40" s="4"/>
      <c r="H40" s="6"/>
      <c r="I40" s="6"/>
    </row>
    <row r="41" spans="1:9" x14ac:dyDescent="0.2">
      <c r="A41" s="8" t="s">
        <v>24</v>
      </c>
      <c r="B41" s="8">
        <v>24</v>
      </c>
      <c r="C41" s="8">
        <v>24</v>
      </c>
      <c r="D41" s="8">
        <v>24</v>
      </c>
      <c r="E41" s="8">
        <v>24</v>
      </c>
      <c r="G41" s="4"/>
      <c r="H41" s="6"/>
      <c r="I41" s="6"/>
    </row>
    <row r="42" spans="1:9" x14ac:dyDescent="0.2">
      <c r="G42" s="4"/>
      <c r="H42" s="6"/>
      <c r="I42" s="6"/>
    </row>
    <row r="43" spans="1:9" x14ac:dyDescent="0.2">
      <c r="G43" s="4"/>
      <c r="H43" s="6"/>
      <c r="I43" s="6"/>
    </row>
    <row r="44" spans="1:9" x14ac:dyDescent="0.2">
      <c r="G44" s="6"/>
      <c r="H44" s="6"/>
      <c r="I44" s="6"/>
    </row>
    <row r="45" spans="1:9" x14ac:dyDescent="0.2">
      <c r="G45" s="6"/>
      <c r="H45" s="6"/>
      <c r="I45" s="6"/>
    </row>
    <row r="46" spans="1:9" x14ac:dyDescent="0.2">
      <c r="G46" s="6"/>
      <c r="H46" s="6"/>
      <c r="I46" s="6"/>
    </row>
    <row r="47" spans="1:9" x14ac:dyDescent="0.2">
      <c r="G47" s="6"/>
      <c r="H47" s="6"/>
      <c r="I47" s="6"/>
    </row>
    <row r="48" spans="1:9" x14ac:dyDescent="0.2">
      <c r="G48" s="6"/>
      <c r="H48" s="6"/>
      <c r="I48" s="6"/>
    </row>
    <row r="49" spans="7:9" x14ac:dyDescent="0.2">
      <c r="G49" s="6"/>
      <c r="H49" s="6"/>
      <c r="I49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selection activeCell="M25" sqref="M25"/>
    </sheetView>
  </sheetViews>
  <sheetFormatPr defaultRowHeight="14.25" x14ac:dyDescent="0.2"/>
  <cols>
    <col min="1" max="1" width="20.125" bestFit="1" customWidth="1"/>
    <col min="2" max="2" width="10.375" customWidth="1"/>
    <col min="6" max="6" width="11.25" bestFit="1" customWidth="1"/>
    <col min="8" max="8" width="11.375" bestFit="1" customWidth="1"/>
  </cols>
  <sheetData>
    <row r="1" spans="1:8" x14ac:dyDescent="0.2">
      <c r="A1" t="s">
        <v>25</v>
      </c>
      <c r="D1" t="s">
        <v>26</v>
      </c>
      <c r="G1" t="s">
        <v>27</v>
      </c>
    </row>
    <row r="2" spans="1:8" x14ac:dyDescent="0.2">
      <c r="A2">
        <v>2.7657000000000001E-2</v>
      </c>
      <c r="B2">
        <v>0</v>
      </c>
      <c r="D2">
        <v>1.8970000000000001E-2</v>
      </c>
      <c r="E2">
        <v>-9.9200000000000004E-4</v>
      </c>
      <c r="G2">
        <v>2.7657000000000001E-2</v>
      </c>
      <c r="H2">
        <v>0</v>
      </c>
    </row>
    <row r="3" spans="1:8" x14ac:dyDescent="0.2">
      <c r="A3">
        <v>-7.1120000000000003E-3</v>
      </c>
      <c r="B3">
        <v>5.0911999999999999E-2</v>
      </c>
      <c r="D3">
        <v>-1.5252E-2</v>
      </c>
      <c r="E3">
        <v>4.1299000000000002E-2</v>
      </c>
      <c r="G3">
        <v>-7.1120000000000003E-3</v>
      </c>
      <c r="H3">
        <v>5.0911999999999999E-2</v>
      </c>
    </row>
    <row r="5" spans="1:8" x14ac:dyDescent="0.2">
      <c r="A5" t="s">
        <v>30</v>
      </c>
      <c r="B5" t="s">
        <v>31</v>
      </c>
      <c r="E5">
        <v>1</v>
      </c>
      <c r="F5" t="s">
        <v>44</v>
      </c>
    </row>
    <row r="6" spans="1:8" x14ac:dyDescent="0.2">
      <c r="A6" t="s">
        <v>28</v>
      </c>
      <c r="B6" t="s">
        <v>29</v>
      </c>
      <c r="E6">
        <v>2</v>
      </c>
      <c r="F6" t="s">
        <v>45</v>
      </c>
    </row>
    <row r="7" spans="1:8" x14ac:dyDescent="0.2">
      <c r="E7">
        <v>3</v>
      </c>
      <c r="F7" t="s">
        <v>46</v>
      </c>
    </row>
    <row r="8" spans="1:8" x14ac:dyDescent="0.2">
      <c r="A8" t="s">
        <v>32</v>
      </c>
    </row>
    <row r="9" spans="1:8" x14ac:dyDescent="0.2">
      <c r="A9">
        <f t="array" ref="A9:B10">MINVERSE(A2:B3)</f>
        <v>36.15721155584481</v>
      </c>
      <c r="B9">
        <v>0</v>
      </c>
    </row>
    <row r="10" spans="1:8" x14ac:dyDescent="0.2">
      <c r="A10">
        <v>5.0508738329896348</v>
      </c>
      <c r="B10">
        <v>19.641734758013829</v>
      </c>
    </row>
    <row r="12" spans="1:8" x14ac:dyDescent="0.2">
      <c r="A12" t="s">
        <v>33</v>
      </c>
      <c r="C12">
        <f t="array" ref="C12">MDETERM(A2:B3)</f>
        <v>1.4080731840000001E-3</v>
      </c>
    </row>
    <row r="14" spans="1:8" x14ac:dyDescent="0.2">
      <c r="A14" t="s">
        <v>38</v>
      </c>
      <c r="B14">
        <f t="array" ref="B14:C15">MMULT(A9:B10,D2:E3)</f>
        <v>0.68590230321437606</v>
      </c>
      <c r="C14">
        <v>-3.5867953863398055E-2</v>
      </c>
    </row>
    <row r="15" spans="1:8" x14ac:dyDescent="0.2">
      <c r="B15">
        <v>-0.20376066191741354</v>
      </c>
      <c r="C15">
        <v>0.80617353692888738</v>
      </c>
    </row>
    <row r="17" spans="1:11" x14ac:dyDescent="0.2">
      <c r="A17" t="s">
        <v>25</v>
      </c>
      <c r="E17" t="s">
        <v>26</v>
      </c>
      <c r="I17" t="s">
        <v>27</v>
      </c>
    </row>
    <row r="18" spans="1:11" x14ac:dyDescent="0.2">
      <c r="A18">
        <v>1</v>
      </c>
      <c r="B18">
        <v>0</v>
      </c>
      <c r="C18">
        <v>0</v>
      </c>
      <c r="E18">
        <v>0.49099999999999999</v>
      </c>
      <c r="F18">
        <v>0</v>
      </c>
      <c r="G18">
        <v>0</v>
      </c>
      <c r="I18">
        <f t="shared" ref="I18:K20" si="0">SQRT(E18)</f>
        <v>0.70071392165419399</v>
      </c>
      <c r="J18">
        <f t="shared" si="0"/>
        <v>0</v>
      </c>
      <c r="K18">
        <f t="shared" si="0"/>
        <v>0</v>
      </c>
    </row>
    <row r="19" spans="1:11" x14ac:dyDescent="0.2">
      <c r="A19">
        <v>-0.70299999999999996</v>
      </c>
      <c r="B19">
        <v>1</v>
      </c>
      <c r="C19">
        <v>0</v>
      </c>
      <c r="E19">
        <v>0</v>
      </c>
      <c r="F19">
        <v>7.1999999999999995E-2</v>
      </c>
      <c r="G19">
        <v>0</v>
      </c>
      <c r="I19">
        <f t="shared" si="0"/>
        <v>0</v>
      </c>
      <c r="J19">
        <f t="shared" si="0"/>
        <v>0.26832815729997478</v>
      </c>
      <c r="K19">
        <f t="shared" si="0"/>
        <v>0</v>
      </c>
    </row>
    <row r="20" spans="1:11" x14ac:dyDescent="0.2">
      <c r="A20">
        <v>-0.45700000000000002</v>
      </c>
      <c r="B20">
        <v>0</v>
      </c>
      <c r="C20">
        <v>1</v>
      </c>
      <c r="E20">
        <v>0</v>
      </c>
      <c r="F20">
        <v>0</v>
      </c>
      <c r="G20">
        <v>0.187</v>
      </c>
      <c r="I20">
        <f t="shared" si="0"/>
        <v>0</v>
      </c>
      <c r="J20">
        <f t="shared" si="0"/>
        <v>0</v>
      </c>
      <c r="K20">
        <f t="shared" si="0"/>
        <v>0.43243496620879307</v>
      </c>
    </row>
    <row r="22" spans="1:11" x14ac:dyDescent="0.2">
      <c r="A22" t="s">
        <v>34</v>
      </c>
      <c r="B22">
        <f t="array" ref="B22:D24">MMULT(A18:C20,E18:G20)</f>
        <v>0.49099999999999999</v>
      </c>
      <c r="C22">
        <v>0</v>
      </c>
      <c r="D22">
        <v>0</v>
      </c>
      <c r="E22" t="s">
        <v>35</v>
      </c>
      <c r="H22" t="s">
        <v>39</v>
      </c>
      <c r="I22">
        <f t="array" ref="I22:K24">MMULT((MMULT(A18:C20,E18:G20)),I18:K20)</f>
        <v>0.34405053553220927</v>
      </c>
      <c r="J22">
        <v>0</v>
      </c>
      <c r="K22">
        <v>0</v>
      </c>
    </row>
    <row r="23" spans="1:11" x14ac:dyDescent="0.2">
      <c r="B23">
        <v>-0.34517299999999995</v>
      </c>
      <c r="C23">
        <v>7.1999999999999995E-2</v>
      </c>
      <c r="D23">
        <v>0</v>
      </c>
      <c r="I23">
        <v>-0.24186752647914306</v>
      </c>
      <c r="J23">
        <v>1.9319627325598183E-2</v>
      </c>
      <c r="K23">
        <v>0</v>
      </c>
    </row>
    <row r="24" spans="1:11" x14ac:dyDescent="0.2">
      <c r="B24">
        <v>-0.224387</v>
      </c>
      <c r="C24">
        <v>0</v>
      </c>
      <c r="D24">
        <v>0.187</v>
      </c>
      <c r="I24">
        <v>-0.15723109473821964</v>
      </c>
      <c r="J24">
        <v>0</v>
      </c>
      <c r="K24">
        <v>8.0865338681044299E-2</v>
      </c>
    </row>
    <row r="26" spans="1:11" x14ac:dyDescent="0.2">
      <c r="A26" t="s">
        <v>33</v>
      </c>
      <c r="C26">
        <f t="array" ref="C26">MDETERM(A18:C20)</f>
        <v>1</v>
      </c>
      <c r="E26" t="s">
        <v>36</v>
      </c>
    </row>
    <row r="28" spans="1:11" x14ac:dyDescent="0.2">
      <c r="A28" t="s">
        <v>32</v>
      </c>
      <c r="B28">
        <f t="array" ref="B28:D30">MINVERSE(A18:C20)</f>
        <v>1</v>
      </c>
      <c r="C28">
        <v>0</v>
      </c>
      <c r="D28">
        <v>0</v>
      </c>
      <c r="E28" t="s">
        <v>37</v>
      </c>
      <c r="H28" t="s">
        <v>43</v>
      </c>
      <c r="I28">
        <f t="array" ref="I28:K30">MMULT(B28:D30,I18:K20)</f>
        <v>0.70071392165419399</v>
      </c>
      <c r="J28">
        <v>0</v>
      </c>
      <c r="K28">
        <v>0</v>
      </c>
    </row>
    <row r="29" spans="1:11" x14ac:dyDescent="0.2">
      <c r="B29">
        <v>0.70299999999999996</v>
      </c>
      <c r="C29">
        <v>1</v>
      </c>
      <c r="D29">
        <v>0</v>
      </c>
      <c r="I29">
        <v>0.49260188692289836</v>
      </c>
      <c r="J29">
        <v>0.26832815729997478</v>
      </c>
      <c r="K29">
        <v>0</v>
      </c>
    </row>
    <row r="30" spans="1:11" x14ac:dyDescent="0.2">
      <c r="B30">
        <v>0.45700000000000002</v>
      </c>
      <c r="C30">
        <v>0</v>
      </c>
      <c r="D30">
        <v>1</v>
      </c>
      <c r="I30">
        <v>0.32022626219596667</v>
      </c>
      <c r="J30">
        <v>0</v>
      </c>
      <c r="K30">
        <v>0.43243496620879307</v>
      </c>
    </row>
    <row r="33" spans="1:8" ht="15" x14ac:dyDescent="0.25">
      <c r="A33" s="10" t="s">
        <v>48</v>
      </c>
    </row>
    <row r="34" spans="1:8" x14ac:dyDescent="0.2">
      <c r="A34" t="s">
        <v>25</v>
      </c>
      <c r="D34" t="s">
        <v>26</v>
      </c>
      <c r="G34" t="s">
        <v>40</v>
      </c>
    </row>
    <row r="35" spans="1:8" x14ac:dyDescent="0.2">
      <c r="A35">
        <v>1</v>
      </c>
      <c r="B35">
        <v>0</v>
      </c>
      <c r="D35">
        <v>3.7384000000000001E-2</v>
      </c>
      <c r="E35">
        <v>1.8799999999999999E-4</v>
      </c>
      <c r="G35">
        <v>3.3182999999999997E-2</v>
      </c>
      <c r="H35">
        <v>0</v>
      </c>
    </row>
    <row r="36" spans="1:8" x14ac:dyDescent="0.2">
      <c r="A36">
        <v>0</v>
      </c>
      <c r="B36">
        <v>1</v>
      </c>
      <c r="D36">
        <v>-2.4587000000000001E-2</v>
      </c>
      <c r="E36">
        <v>2.5163000000000001E-2</v>
      </c>
      <c r="G36">
        <v>-1.0135E-2</v>
      </c>
      <c r="H36">
        <v>3.4175999999999998E-2</v>
      </c>
    </row>
    <row r="38" spans="1:8" x14ac:dyDescent="0.2">
      <c r="A38" t="s">
        <v>30</v>
      </c>
      <c r="B38" t="s">
        <v>31</v>
      </c>
      <c r="D38" t="s">
        <v>47</v>
      </c>
    </row>
    <row r="39" spans="1:8" x14ac:dyDescent="0.2">
      <c r="A39" t="s">
        <v>28</v>
      </c>
      <c r="B39" t="s">
        <v>29</v>
      </c>
    </row>
    <row r="40" spans="1:8" x14ac:dyDescent="0.2">
      <c r="D40" t="s">
        <v>49</v>
      </c>
      <c r="F40" t="s">
        <v>51</v>
      </c>
      <c r="G40">
        <f t="array" ref="G40:H41">MINVERSE(D35:E36)</f>
        <v>26.618613653178315</v>
      </c>
      <c r="H40">
        <v>-0.19887530766591907</v>
      </c>
    </row>
    <row r="41" spans="1:8" x14ac:dyDescent="0.2">
      <c r="A41" t="s">
        <v>32</v>
      </c>
      <c r="G41">
        <v>26.009293561606135</v>
      </c>
      <c r="H41">
        <v>39.54656649884425</v>
      </c>
    </row>
    <row r="42" spans="1:8" x14ac:dyDescent="0.2">
      <c r="A42">
        <f t="array" ref="A42:B43">MINVERSE(A35:B36)</f>
        <v>1</v>
      </c>
      <c r="B42">
        <v>0</v>
      </c>
    </row>
    <row r="43" spans="1:8" x14ac:dyDescent="0.2">
      <c r="A43">
        <v>0</v>
      </c>
      <c r="B43">
        <v>1</v>
      </c>
      <c r="F43" t="s">
        <v>50</v>
      </c>
      <c r="G43">
        <f t="array" ref="G43:H44">MMULT(G40:H41,G35:H36)</f>
        <v>0.88530105809661008</v>
      </c>
      <c r="H43">
        <v>-6.7967625147904494E-3</v>
      </c>
    </row>
    <row r="44" spans="1:8" x14ac:dyDescent="0.2">
      <c r="G44">
        <v>0.46226193678898986</v>
      </c>
      <c r="H44">
        <v>1.351543456664501</v>
      </c>
    </row>
    <row r="45" spans="1:8" x14ac:dyDescent="0.2">
      <c r="A45" t="s">
        <v>33</v>
      </c>
      <c r="C45">
        <f t="array" ref="C45">MDETERM(A35:B36)</f>
        <v>1</v>
      </c>
    </row>
    <row r="47" spans="1:8" x14ac:dyDescent="0.2">
      <c r="A47" t="s">
        <v>42</v>
      </c>
      <c r="B47">
        <f t="array" ref="B47:C48">MMULT(A42:B43,D35:E36)</f>
        <v>3.7384000000000001E-2</v>
      </c>
      <c r="C47">
        <v>1.8799999999999999E-4</v>
      </c>
    </row>
    <row r="48" spans="1:8" x14ac:dyDescent="0.2">
      <c r="B48">
        <v>-2.4587000000000001E-2</v>
      </c>
      <c r="C48">
        <v>2.5163000000000001E-2</v>
      </c>
    </row>
    <row r="50" spans="1:3" x14ac:dyDescent="0.2">
      <c r="A50" t="s">
        <v>41</v>
      </c>
      <c r="B50">
        <f t="array" ref="B50:C51">MMULT(B47:C48,G35:H36)</f>
        <v>1.238607892E-3</v>
      </c>
      <c r="C50">
        <v>6.4250879999999994E-6</v>
      </c>
    </row>
    <row r="51" spans="1:3" x14ac:dyDescent="0.2">
      <c r="B51">
        <v>-1.0708974259999999E-3</v>
      </c>
      <c r="C51">
        <v>8.5997068800000001E-4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SupplyShockLag1</vt:lpstr>
      <vt:lpstr>DemandShockLag1</vt:lpstr>
      <vt:lpstr>SupplyShockLag2</vt:lpstr>
      <vt:lpstr>DemandShockLag2</vt:lpstr>
      <vt:lpstr>Size&amp;Speed</vt:lpstr>
      <vt:lpstr>IRF</vt:lpstr>
      <vt:lpstr>LevelofSignificance</vt:lpstr>
      <vt:lpstr>Sheet1</vt:lpstr>
      <vt:lpstr>Sheet2</vt:lpstr>
      <vt:lpstr>Sheet3</vt:lpstr>
      <vt:lpstr>PAK</vt:lpstr>
      <vt:lpstr>matrix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Bishwash</dc:creator>
  <cp:lastModifiedBy>Bishwash</cp:lastModifiedBy>
  <dcterms:created xsi:type="dcterms:W3CDTF">2017-08-17T12:48:09Z</dcterms:created>
  <dcterms:modified xsi:type="dcterms:W3CDTF">2017-09-14T12:55:20Z</dcterms:modified>
</cp:coreProperties>
</file>