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activeTab="3"/>
  </bookViews>
  <sheets>
    <sheet name="Sheet1" sheetId="1" r:id="rId1"/>
    <sheet name="Main" sheetId="2" r:id="rId2"/>
    <sheet name="Sheet3" sheetId="3" r:id="rId3"/>
    <sheet name="Sheet4" sheetId="5" r:id="rId4"/>
  </sheets>
  <calcPr calcId="145621"/>
</workbook>
</file>

<file path=xl/calcChain.xml><?xml version="1.0" encoding="utf-8"?>
<calcChain xmlns="http://schemas.openxmlformats.org/spreadsheetml/2006/main">
  <c r="P101" i="5" l="1"/>
  <c r="P100" i="5"/>
  <c r="P99" i="5"/>
  <c r="P98" i="5"/>
  <c r="P97" i="5"/>
  <c r="P96" i="5"/>
  <c r="P95" i="5"/>
  <c r="P94" i="5"/>
  <c r="P93" i="5"/>
  <c r="P92" i="5"/>
  <c r="P91" i="5"/>
  <c r="P90" i="5"/>
  <c r="P89" i="5"/>
  <c r="P88" i="5"/>
  <c r="P87" i="5"/>
  <c r="P86" i="5"/>
  <c r="P85" i="5"/>
  <c r="P84" i="5"/>
  <c r="P83" i="5"/>
  <c r="P82" i="5"/>
  <c r="P81" i="5"/>
  <c r="P80" i="5"/>
  <c r="P79" i="5"/>
  <c r="P78" i="5"/>
  <c r="P77" i="5"/>
  <c r="P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P54" i="5"/>
  <c r="P53" i="5"/>
  <c r="P52" i="5"/>
  <c r="P51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P5" i="5"/>
  <c r="P4" i="5"/>
  <c r="P3" i="5"/>
  <c r="P2" i="5"/>
  <c r="O3" i="2" l="1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2" i="2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3" i="1"/>
  <c r="P4" i="1"/>
  <c r="P5" i="1"/>
  <c r="P6" i="1"/>
  <c r="P7" i="1"/>
  <c r="P9" i="1"/>
  <c r="P10" i="1"/>
  <c r="P11" i="1"/>
  <c r="P12" i="1"/>
  <c r="P13" i="1"/>
  <c r="P15" i="1"/>
  <c r="P16" i="1"/>
  <c r="P17" i="1"/>
  <c r="P18" i="1"/>
  <c r="P19" i="1"/>
  <c r="P21" i="1"/>
  <c r="P22" i="1"/>
  <c r="P23" i="1"/>
  <c r="P24" i="1"/>
  <c r="P25" i="1"/>
  <c r="P27" i="1"/>
  <c r="P28" i="1"/>
  <c r="P29" i="1"/>
  <c r="P30" i="1"/>
  <c r="P31" i="1"/>
  <c r="P33" i="1"/>
  <c r="P34" i="1"/>
  <c r="P35" i="1"/>
  <c r="P36" i="1"/>
  <c r="P37" i="1"/>
  <c r="P39" i="1"/>
  <c r="P40" i="1"/>
  <c r="P41" i="1"/>
  <c r="P42" i="1"/>
  <c r="P43" i="1"/>
  <c r="P45" i="1"/>
  <c r="P46" i="1"/>
  <c r="P47" i="1"/>
  <c r="P48" i="1"/>
  <c r="P49" i="1"/>
  <c r="P51" i="1"/>
  <c r="P52" i="1"/>
  <c r="P53" i="1"/>
  <c r="P54" i="1"/>
  <c r="P55" i="1"/>
  <c r="P57" i="1"/>
  <c r="P58" i="1"/>
  <c r="P59" i="1"/>
  <c r="P60" i="1"/>
  <c r="P61" i="1"/>
  <c r="P63" i="1"/>
  <c r="P64" i="1"/>
  <c r="P65" i="1"/>
  <c r="P66" i="1"/>
  <c r="P67" i="1"/>
  <c r="P69" i="1"/>
  <c r="P70" i="1"/>
  <c r="P71" i="1"/>
  <c r="P72" i="1"/>
  <c r="P73" i="1"/>
  <c r="P75" i="1"/>
  <c r="P76" i="1"/>
  <c r="P77" i="1"/>
  <c r="P78" i="1"/>
  <c r="P79" i="1"/>
  <c r="P81" i="1"/>
  <c r="P82" i="1"/>
  <c r="P83" i="1"/>
  <c r="P84" i="1"/>
  <c r="P85" i="1"/>
  <c r="P87" i="1"/>
  <c r="P88" i="1"/>
  <c r="P89" i="1"/>
  <c r="P90" i="1"/>
  <c r="P91" i="1"/>
  <c r="P93" i="1"/>
  <c r="P94" i="1"/>
  <c r="P95" i="1"/>
  <c r="P96" i="1"/>
  <c r="P97" i="1"/>
  <c r="P99" i="1"/>
  <c r="P100" i="1"/>
  <c r="P101" i="1"/>
  <c r="P102" i="1"/>
  <c r="P103" i="1"/>
  <c r="P105" i="1"/>
  <c r="P106" i="1"/>
  <c r="P107" i="1"/>
  <c r="P108" i="1"/>
  <c r="P109" i="1"/>
  <c r="P111" i="1"/>
  <c r="P112" i="1"/>
  <c r="P113" i="1"/>
  <c r="P114" i="1"/>
  <c r="P115" i="1"/>
  <c r="P117" i="1"/>
  <c r="P118" i="1"/>
  <c r="P119" i="1"/>
  <c r="P120" i="1"/>
  <c r="P121" i="1"/>
  <c r="P3" i="1"/>
  <c r="N4" i="1"/>
  <c r="O4" i="1"/>
  <c r="N5" i="1"/>
  <c r="O5" i="1"/>
  <c r="N6" i="1"/>
  <c r="O6" i="1"/>
  <c r="N7" i="1"/>
  <c r="O7" i="1"/>
  <c r="N9" i="1"/>
  <c r="O9" i="1"/>
  <c r="N10" i="1"/>
  <c r="O10" i="1"/>
  <c r="N11" i="1"/>
  <c r="O11" i="1"/>
  <c r="N12" i="1"/>
  <c r="O12" i="1"/>
  <c r="N13" i="1"/>
  <c r="O13" i="1"/>
  <c r="N15" i="1"/>
  <c r="O15" i="1"/>
  <c r="N16" i="1"/>
  <c r="O16" i="1"/>
  <c r="N17" i="1"/>
  <c r="O17" i="1"/>
  <c r="N18" i="1"/>
  <c r="O18" i="1"/>
  <c r="N19" i="1"/>
  <c r="O19" i="1"/>
  <c r="N21" i="1"/>
  <c r="O21" i="1"/>
  <c r="N22" i="1"/>
  <c r="O22" i="1"/>
  <c r="N23" i="1"/>
  <c r="O23" i="1"/>
  <c r="N24" i="1"/>
  <c r="O24" i="1"/>
  <c r="N25" i="1"/>
  <c r="O25" i="1"/>
  <c r="N27" i="1"/>
  <c r="O27" i="1"/>
  <c r="N28" i="1"/>
  <c r="O28" i="1"/>
  <c r="N29" i="1"/>
  <c r="O29" i="1"/>
  <c r="N30" i="1"/>
  <c r="O30" i="1"/>
  <c r="N31" i="1"/>
  <c r="O31" i="1"/>
  <c r="N33" i="1"/>
  <c r="O33" i="1"/>
  <c r="N34" i="1"/>
  <c r="O34" i="1"/>
  <c r="N35" i="1"/>
  <c r="O35" i="1"/>
  <c r="N36" i="1"/>
  <c r="O36" i="1"/>
  <c r="N37" i="1"/>
  <c r="O37" i="1"/>
  <c r="N39" i="1"/>
  <c r="O39" i="1"/>
  <c r="N40" i="1"/>
  <c r="O40" i="1"/>
  <c r="N41" i="1"/>
  <c r="O41" i="1"/>
  <c r="N42" i="1"/>
  <c r="O42" i="1"/>
  <c r="N43" i="1"/>
  <c r="O43" i="1"/>
  <c r="N45" i="1"/>
  <c r="O45" i="1"/>
  <c r="N46" i="1"/>
  <c r="O46" i="1"/>
  <c r="N47" i="1"/>
  <c r="O47" i="1"/>
  <c r="N48" i="1"/>
  <c r="O48" i="1"/>
  <c r="N49" i="1"/>
  <c r="O49" i="1"/>
  <c r="N51" i="1"/>
  <c r="O51" i="1"/>
  <c r="N52" i="1"/>
  <c r="O52" i="1"/>
  <c r="N53" i="1"/>
  <c r="O53" i="1"/>
  <c r="N54" i="1"/>
  <c r="O54" i="1"/>
  <c r="N55" i="1"/>
  <c r="O55" i="1"/>
  <c r="N57" i="1"/>
  <c r="O57" i="1"/>
  <c r="N58" i="1"/>
  <c r="O58" i="1"/>
  <c r="N59" i="1"/>
  <c r="O59" i="1"/>
  <c r="N60" i="1"/>
  <c r="O60" i="1"/>
  <c r="N61" i="1"/>
  <c r="O61" i="1"/>
  <c r="N63" i="1"/>
  <c r="O63" i="1"/>
  <c r="N64" i="1"/>
  <c r="O64" i="1"/>
  <c r="N65" i="1"/>
  <c r="O65" i="1"/>
  <c r="N66" i="1"/>
  <c r="O66" i="1"/>
  <c r="N67" i="1"/>
  <c r="O67" i="1"/>
  <c r="N69" i="1"/>
  <c r="O69" i="1"/>
  <c r="N70" i="1"/>
  <c r="O70" i="1"/>
  <c r="N71" i="1"/>
  <c r="O71" i="1"/>
  <c r="N72" i="1"/>
  <c r="O72" i="1"/>
  <c r="N73" i="1"/>
  <c r="O73" i="1"/>
  <c r="N75" i="1"/>
  <c r="O75" i="1"/>
  <c r="N76" i="1"/>
  <c r="O76" i="1"/>
  <c r="N77" i="1"/>
  <c r="O77" i="1"/>
  <c r="N78" i="1"/>
  <c r="O78" i="1"/>
  <c r="N79" i="1"/>
  <c r="O79" i="1"/>
  <c r="N81" i="1"/>
  <c r="O81" i="1"/>
  <c r="N82" i="1"/>
  <c r="O82" i="1"/>
  <c r="N83" i="1"/>
  <c r="O83" i="1"/>
  <c r="N84" i="1"/>
  <c r="O84" i="1"/>
  <c r="N85" i="1"/>
  <c r="O85" i="1"/>
  <c r="N87" i="1"/>
  <c r="O87" i="1"/>
  <c r="N88" i="1"/>
  <c r="O88" i="1"/>
  <c r="N89" i="1"/>
  <c r="O89" i="1"/>
  <c r="N90" i="1"/>
  <c r="O90" i="1"/>
  <c r="N91" i="1"/>
  <c r="O91" i="1"/>
  <c r="N93" i="1"/>
  <c r="O93" i="1"/>
  <c r="N94" i="1"/>
  <c r="O94" i="1"/>
  <c r="N95" i="1"/>
  <c r="O95" i="1"/>
  <c r="N96" i="1"/>
  <c r="O96" i="1"/>
  <c r="N97" i="1"/>
  <c r="O97" i="1"/>
  <c r="N99" i="1"/>
  <c r="O99" i="1"/>
  <c r="N100" i="1"/>
  <c r="O100" i="1"/>
  <c r="N101" i="1"/>
  <c r="O101" i="1"/>
  <c r="N102" i="1"/>
  <c r="O102" i="1"/>
  <c r="N103" i="1"/>
  <c r="O103" i="1"/>
  <c r="N105" i="1"/>
  <c r="O105" i="1"/>
  <c r="N106" i="1"/>
  <c r="O106" i="1"/>
  <c r="N107" i="1"/>
  <c r="O107" i="1"/>
  <c r="N108" i="1"/>
  <c r="O108" i="1"/>
  <c r="N109" i="1"/>
  <c r="O109" i="1"/>
  <c r="N111" i="1"/>
  <c r="O111" i="1"/>
  <c r="N112" i="1"/>
  <c r="O112" i="1"/>
  <c r="N113" i="1"/>
  <c r="O113" i="1"/>
  <c r="N114" i="1"/>
  <c r="O114" i="1"/>
  <c r="N115" i="1"/>
  <c r="O115" i="1"/>
  <c r="N117" i="1"/>
  <c r="O117" i="1"/>
  <c r="N118" i="1"/>
  <c r="O118" i="1"/>
  <c r="N119" i="1"/>
  <c r="O119" i="1"/>
  <c r="N120" i="1"/>
  <c r="O120" i="1"/>
  <c r="N121" i="1"/>
  <c r="O121" i="1"/>
  <c r="O3" i="1"/>
  <c r="N3" i="1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2" i="2"/>
  <c r="L3" i="3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2" i="2"/>
  <c r="T8" i="3"/>
  <c r="T14" i="3"/>
  <c r="T20" i="3"/>
  <c r="T26" i="3"/>
  <c r="T32" i="3"/>
  <c r="T38" i="3"/>
  <c r="T44" i="3"/>
  <c r="T50" i="3"/>
  <c r="T56" i="3"/>
  <c r="T62" i="3"/>
  <c r="T68" i="3"/>
  <c r="T74" i="3"/>
  <c r="T80" i="3"/>
  <c r="T86" i="3"/>
  <c r="T92" i="3"/>
  <c r="T98" i="3"/>
  <c r="T104" i="3"/>
  <c r="T110" i="3"/>
  <c r="T116" i="3"/>
  <c r="S20" i="3"/>
  <c r="R10" i="3"/>
  <c r="R13" i="3"/>
  <c r="R16" i="3"/>
  <c r="R17" i="3"/>
  <c r="R18" i="3"/>
  <c r="R19" i="3"/>
  <c r="R21" i="3"/>
  <c r="R22" i="3"/>
  <c r="R23" i="3"/>
  <c r="R24" i="3"/>
  <c r="R25" i="3"/>
  <c r="R27" i="3"/>
  <c r="R28" i="3"/>
  <c r="R29" i="3"/>
  <c r="R30" i="3"/>
  <c r="R31" i="3"/>
  <c r="R33" i="3"/>
  <c r="R34" i="3"/>
  <c r="R35" i="3"/>
  <c r="R36" i="3"/>
  <c r="R37" i="3"/>
  <c r="R39" i="3"/>
  <c r="R40" i="3"/>
  <c r="R41" i="3"/>
  <c r="R42" i="3"/>
  <c r="R43" i="3"/>
  <c r="R45" i="3"/>
  <c r="R46" i="3"/>
  <c r="R47" i="3"/>
  <c r="R48" i="3"/>
  <c r="R49" i="3"/>
  <c r="R51" i="3"/>
  <c r="R52" i="3"/>
  <c r="R53" i="3"/>
  <c r="R54" i="3"/>
  <c r="R55" i="3"/>
  <c r="R57" i="3"/>
  <c r="R58" i="3"/>
  <c r="R59" i="3"/>
  <c r="R60" i="3"/>
  <c r="R61" i="3"/>
  <c r="R63" i="3"/>
  <c r="R64" i="3"/>
  <c r="R65" i="3"/>
  <c r="R66" i="3"/>
  <c r="R67" i="3"/>
  <c r="R69" i="3"/>
  <c r="R70" i="3"/>
  <c r="R71" i="3"/>
  <c r="R72" i="3"/>
  <c r="R73" i="3"/>
  <c r="R75" i="3"/>
  <c r="R76" i="3"/>
  <c r="R77" i="3"/>
  <c r="R78" i="3"/>
  <c r="R79" i="3"/>
  <c r="R81" i="3"/>
  <c r="R82" i="3"/>
  <c r="R83" i="3"/>
  <c r="R84" i="3"/>
  <c r="R85" i="3"/>
  <c r="R87" i="3"/>
  <c r="R88" i="3"/>
  <c r="R89" i="3"/>
  <c r="R90" i="3"/>
  <c r="R91" i="3"/>
  <c r="R93" i="3"/>
  <c r="R94" i="3"/>
  <c r="R95" i="3"/>
  <c r="R96" i="3"/>
  <c r="R97" i="3"/>
  <c r="R99" i="3"/>
  <c r="R100" i="3"/>
  <c r="R101" i="3"/>
  <c r="R102" i="3"/>
  <c r="R103" i="3"/>
  <c r="R105" i="3"/>
  <c r="R106" i="3"/>
  <c r="R107" i="3"/>
  <c r="R108" i="3"/>
  <c r="R109" i="3"/>
  <c r="R111" i="3"/>
  <c r="R112" i="3"/>
  <c r="R113" i="3"/>
  <c r="R114" i="3"/>
  <c r="R115" i="3"/>
  <c r="R117" i="3"/>
  <c r="R118" i="3"/>
  <c r="R119" i="3"/>
  <c r="R120" i="3"/>
  <c r="R121" i="3"/>
  <c r="R4" i="3"/>
  <c r="R5" i="3"/>
  <c r="R6" i="3"/>
  <c r="R7" i="3"/>
  <c r="R3" i="3"/>
  <c r="S3" i="3" s="1"/>
  <c r="K26" i="3"/>
  <c r="K14" i="3"/>
  <c r="R15" i="3" s="1"/>
  <c r="K11" i="3"/>
  <c r="R12" i="3" s="1"/>
  <c r="K10" i="3"/>
  <c r="K9" i="3"/>
  <c r="K8" i="3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2" i="2"/>
  <c r="S117" i="3" l="1"/>
  <c r="S107" i="3"/>
  <c r="S78" i="3"/>
  <c r="S69" i="3"/>
  <c r="S40" i="3"/>
  <c r="S30" i="3"/>
  <c r="S115" i="3"/>
  <c r="S96" i="3"/>
  <c r="S39" i="3"/>
  <c r="S114" i="3"/>
  <c r="S85" i="3"/>
  <c r="S76" i="3"/>
  <c r="S47" i="3"/>
  <c r="S37" i="3"/>
  <c r="S75" i="3"/>
  <c r="S55" i="3"/>
  <c r="R11" i="3"/>
  <c r="S11" i="3" s="1"/>
  <c r="R9" i="3"/>
  <c r="S5" i="3"/>
  <c r="S100" i="3"/>
  <c r="S90" i="3"/>
  <c r="S61" i="3"/>
  <c r="S52" i="3"/>
  <c r="S28" i="3"/>
  <c r="S10" i="3"/>
  <c r="N113" i="3"/>
  <c r="Q113" i="3" s="1"/>
  <c r="N105" i="3"/>
  <c r="Q105" i="3" s="1"/>
  <c r="N96" i="3"/>
  <c r="Q96" i="3" s="1"/>
  <c r="N82" i="3"/>
  <c r="Q82" i="3" s="1"/>
  <c r="N78" i="3"/>
  <c r="Q78" i="3" s="1"/>
  <c r="N79" i="3"/>
  <c r="Q79" i="3" s="1"/>
  <c r="N64" i="3"/>
  <c r="Q64" i="3" s="1"/>
  <c r="N65" i="3"/>
  <c r="Q65" i="3" s="1"/>
  <c r="N61" i="3"/>
  <c r="Q61" i="3" s="1"/>
  <c r="N57" i="3"/>
  <c r="Q57" i="3" s="1"/>
  <c r="N47" i="3"/>
  <c r="Q47" i="3" s="1"/>
  <c r="N48" i="3"/>
  <c r="Q48" i="3" s="1"/>
  <c r="N39" i="3"/>
  <c r="Q39" i="3" s="1"/>
  <c r="N34" i="3"/>
  <c r="Q34" i="3" s="1"/>
  <c r="N30" i="3"/>
  <c r="Q30" i="3" s="1"/>
  <c r="N31" i="3"/>
  <c r="Q31" i="3" s="1"/>
  <c r="N16" i="3"/>
  <c r="Q16" i="3" s="1"/>
  <c r="N17" i="3"/>
  <c r="Q17" i="3" s="1"/>
  <c r="N13" i="3"/>
  <c r="Q13" i="3" s="1"/>
  <c r="N9" i="3"/>
  <c r="Q9" i="3" s="1"/>
  <c r="O4" i="3"/>
  <c r="O5" i="3"/>
  <c r="O6" i="3"/>
  <c r="O7" i="3"/>
  <c r="O9" i="3"/>
  <c r="O10" i="3"/>
  <c r="O11" i="3"/>
  <c r="O12" i="3"/>
  <c r="O13" i="3"/>
  <c r="O15" i="3"/>
  <c r="O16" i="3"/>
  <c r="O17" i="3"/>
  <c r="O18" i="3"/>
  <c r="O19" i="3"/>
  <c r="O21" i="3"/>
  <c r="O22" i="3"/>
  <c r="O23" i="3"/>
  <c r="O24" i="3"/>
  <c r="O25" i="3"/>
  <c r="O27" i="3"/>
  <c r="O28" i="3"/>
  <c r="O29" i="3"/>
  <c r="O30" i="3"/>
  <c r="O31" i="3"/>
  <c r="O33" i="3"/>
  <c r="O34" i="3"/>
  <c r="O35" i="3"/>
  <c r="O36" i="3"/>
  <c r="O37" i="3"/>
  <c r="O39" i="3"/>
  <c r="O40" i="3"/>
  <c r="O41" i="3"/>
  <c r="O42" i="3"/>
  <c r="O43" i="3"/>
  <c r="O45" i="3"/>
  <c r="O46" i="3"/>
  <c r="O47" i="3"/>
  <c r="O48" i="3"/>
  <c r="O49" i="3"/>
  <c r="O51" i="3"/>
  <c r="O52" i="3"/>
  <c r="O53" i="3"/>
  <c r="O54" i="3"/>
  <c r="O55" i="3"/>
  <c r="O57" i="3"/>
  <c r="O58" i="3"/>
  <c r="O59" i="3"/>
  <c r="O60" i="3"/>
  <c r="O61" i="3"/>
  <c r="O63" i="3"/>
  <c r="O64" i="3"/>
  <c r="O65" i="3"/>
  <c r="O66" i="3"/>
  <c r="O67" i="3"/>
  <c r="O69" i="3"/>
  <c r="O70" i="3"/>
  <c r="O71" i="3"/>
  <c r="O72" i="3"/>
  <c r="O73" i="3"/>
  <c r="O75" i="3"/>
  <c r="O76" i="3"/>
  <c r="O77" i="3"/>
  <c r="O78" i="3"/>
  <c r="O79" i="3"/>
  <c r="O80" i="3"/>
  <c r="O81" i="3"/>
  <c r="O82" i="3"/>
  <c r="O83" i="3"/>
  <c r="O84" i="3"/>
  <c r="O85" i="3"/>
  <c r="O87" i="3"/>
  <c r="O88" i="3"/>
  <c r="O89" i="3"/>
  <c r="O90" i="3"/>
  <c r="O91" i="3"/>
  <c r="O93" i="3"/>
  <c r="O94" i="3"/>
  <c r="O95" i="3"/>
  <c r="O96" i="3"/>
  <c r="O97" i="3"/>
  <c r="O99" i="3"/>
  <c r="O100" i="3"/>
  <c r="O101" i="3"/>
  <c r="O102" i="3"/>
  <c r="O103" i="3"/>
  <c r="O105" i="3"/>
  <c r="O106" i="3"/>
  <c r="O107" i="3"/>
  <c r="O108" i="3"/>
  <c r="O109" i="3"/>
  <c r="O111" i="3"/>
  <c r="O112" i="3"/>
  <c r="O113" i="3"/>
  <c r="O114" i="3"/>
  <c r="O115" i="3"/>
  <c r="O117" i="3"/>
  <c r="O118" i="3"/>
  <c r="O119" i="3"/>
  <c r="O120" i="3"/>
  <c r="O121" i="3"/>
  <c r="O3" i="3"/>
  <c r="P8" i="3"/>
  <c r="P116" i="3"/>
  <c r="P110" i="3"/>
  <c r="P104" i="3"/>
  <c r="P98" i="3"/>
  <c r="P92" i="3"/>
  <c r="P86" i="3"/>
  <c r="P80" i="3"/>
  <c r="P74" i="3"/>
  <c r="P68" i="3"/>
  <c r="P62" i="3"/>
  <c r="P56" i="3"/>
  <c r="P50" i="3"/>
  <c r="P44" i="3"/>
  <c r="P38" i="3"/>
  <c r="P32" i="3"/>
  <c r="P26" i="3"/>
  <c r="P20" i="3"/>
  <c r="P14" i="3"/>
  <c r="P3" i="3"/>
  <c r="L11" i="3"/>
  <c r="M11" i="3"/>
  <c r="L12" i="3"/>
  <c r="S12" i="3" s="1"/>
  <c r="M12" i="3"/>
  <c r="T12" i="3" s="1"/>
  <c r="L13" i="3"/>
  <c r="S13" i="3" s="1"/>
  <c r="M13" i="3"/>
  <c r="T13" i="3" s="1"/>
  <c r="L15" i="3"/>
  <c r="S15" i="3" s="1"/>
  <c r="M15" i="3"/>
  <c r="T15" i="3" s="1"/>
  <c r="L16" i="3"/>
  <c r="S16" i="3" s="1"/>
  <c r="M16" i="3"/>
  <c r="T16" i="3" s="1"/>
  <c r="L17" i="3"/>
  <c r="S17" i="3" s="1"/>
  <c r="M17" i="3"/>
  <c r="T17" i="3" s="1"/>
  <c r="L18" i="3"/>
  <c r="S18" i="3" s="1"/>
  <c r="M18" i="3"/>
  <c r="L19" i="3"/>
  <c r="S19" i="3" s="1"/>
  <c r="M19" i="3"/>
  <c r="T19" i="3" s="1"/>
  <c r="L21" i="3"/>
  <c r="S21" i="3" s="1"/>
  <c r="M21" i="3"/>
  <c r="L22" i="3"/>
  <c r="S22" i="3" s="1"/>
  <c r="M22" i="3"/>
  <c r="T22" i="3" s="1"/>
  <c r="L23" i="3"/>
  <c r="S23" i="3" s="1"/>
  <c r="M23" i="3"/>
  <c r="T23" i="3" s="1"/>
  <c r="L24" i="3"/>
  <c r="S24" i="3" s="1"/>
  <c r="M24" i="3"/>
  <c r="T24" i="3" s="1"/>
  <c r="L25" i="3"/>
  <c r="S25" i="3" s="1"/>
  <c r="M25" i="3"/>
  <c r="L27" i="3"/>
  <c r="S27" i="3" s="1"/>
  <c r="M27" i="3"/>
  <c r="T27" i="3" s="1"/>
  <c r="L28" i="3"/>
  <c r="M28" i="3"/>
  <c r="L29" i="3"/>
  <c r="S29" i="3" s="1"/>
  <c r="M29" i="3"/>
  <c r="T29" i="3" s="1"/>
  <c r="L30" i="3"/>
  <c r="M30" i="3"/>
  <c r="T30" i="3" s="1"/>
  <c r="L31" i="3"/>
  <c r="S31" i="3" s="1"/>
  <c r="M31" i="3"/>
  <c r="T31" i="3" s="1"/>
  <c r="L33" i="3"/>
  <c r="S33" i="3" s="1"/>
  <c r="M33" i="3"/>
  <c r="T33" i="3" s="1"/>
  <c r="L34" i="3"/>
  <c r="S34" i="3" s="1"/>
  <c r="M34" i="3"/>
  <c r="T34" i="3" s="1"/>
  <c r="L35" i="3"/>
  <c r="S35" i="3" s="1"/>
  <c r="M35" i="3"/>
  <c r="L36" i="3"/>
  <c r="S36" i="3" s="1"/>
  <c r="M36" i="3"/>
  <c r="T36" i="3" s="1"/>
  <c r="L37" i="3"/>
  <c r="M37" i="3"/>
  <c r="T37" i="3" s="1"/>
  <c r="L39" i="3"/>
  <c r="M39" i="3"/>
  <c r="T39" i="3" s="1"/>
  <c r="L40" i="3"/>
  <c r="M40" i="3"/>
  <c r="T40" i="3" s="1"/>
  <c r="L41" i="3"/>
  <c r="S41" i="3" s="1"/>
  <c r="M41" i="3"/>
  <c r="T41" i="3" s="1"/>
  <c r="L42" i="3"/>
  <c r="S42" i="3" s="1"/>
  <c r="M42" i="3"/>
  <c r="L43" i="3"/>
  <c r="S43" i="3" s="1"/>
  <c r="M43" i="3"/>
  <c r="T43" i="3" s="1"/>
  <c r="L45" i="3"/>
  <c r="S45" i="3" s="1"/>
  <c r="M45" i="3"/>
  <c r="L46" i="3"/>
  <c r="S46" i="3" s="1"/>
  <c r="M46" i="3"/>
  <c r="T46" i="3" s="1"/>
  <c r="L47" i="3"/>
  <c r="M47" i="3"/>
  <c r="T47" i="3" s="1"/>
  <c r="L48" i="3"/>
  <c r="S48" i="3" s="1"/>
  <c r="M48" i="3"/>
  <c r="T48" i="3" s="1"/>
  <c r="L49" i="3"/>
  <c r="S49" i="3" s="1"/>
  <c r="M49" i="3"/>
  <c r="L51" i="3"/>
  <c r="S51" i="3" s="1"/>
  <c r="M51" i="3"/>
  <c r="T51" i="3" s="1"/>
  <c r="L52" i="3"/>
  <c r="M52" i="3"/>
  <c r="L53" i="3"/>
  <c r="S53" i="3" s="1"/>
  <c r="M53" i="3"/>
  <c r="T53" i="3" s="1"/>
  <c r="L54" i="3"/>
  <c r="S54" i="3" s="1"/>
  <c r="M54" i="3"/>
  <c r="T54" i="3" s="1"/>
  <c r="L55" i="3"/>
  <c r="N55" i="3" s="1"/>
  <c r="Q55" i="3" s="1"/>
  <c r="M55" i="3"/>
  <c r="T55" i="3" s="1"/>
  <c r="L57" i="3"/>
  <c r="S57" i="3" s="1"/>
  <c r="M57" i="3"/>
  <c r="T57" i="3" s="1"/>
  <c r="L58" i="3"/>
  <c r="S58" i="3" s="1"/>
  <c r="M58" i="3"/>
  <c r="T58" i="3" s="1"/>
  <c r="L59" i="3"/>
  <c r="S59" i="3" s="1"/>
  <c r="M59" i="3"/>
  <c r="L60" i="3"/>
  <c r="S60" i="3" s="1"/>
  <c r="M60" i="3"/>
  <c r="T60" i="3" s="1"/>
  <c r="L61" i="3"/>
  <c r="M61" i="3"/>
  <c r="T61" i="3" s="1"/>
  <c r="L63" i="3"/>
  <c r="S63" i="3" s="1"/>
  <c r="M63" i="3"/>
  <c r="T63" i="3" s="1"/>
  <c r="L64" i="3"/>
  <c r="S64" i="3" s="1"/>
  <c r="M64" i="3"/>
  <c r="T64" i="3" s="1"/>
  <c r="L65" i="3"/>
  <c r="S65" i="3" s="1"/>
  <c r="M65" i="3"/>
  <c r="T65" i="3" s="1"/>
  <c r="L66" i="3"/>
  <c r="S66" i="3" s="1"/>
  <c r="M66" i="3"/>
  <c r="L67" i="3"/>
  <c r="S67" i="3" s="1"/>
  <c r="M67" i="3"/>
  <c r="L69" i="3"/>
  <c r="M69" i="3"/>
  <c r="L70" i="3"/>
  <c r="S70" i="3" s="1"/>
  <c r="M70" i="3"/>
  <c r="L71" i="3"/>
  <c r="S71" i="3" s="1"/>
  <c r="M71" i="3"/>
  <c r="T71" i="3" s="1"/>
  <c r="L72" i="3"/>
  <c r="S72" i="3" s="1"/>
  <c r="M72" i="3"/>
  <c r="T72" i="3" s="1"/>
  <c r="L73" i="3"/>
  <c r="S73" i="3" s="1"/>
  <c r="M73" i="3"/>
  <c r="L75" i="3"/>
  <c r="M75" i="3"/>
  <c r="L76" i="3"/>
  <c r="M76" i="3"/>
  <c r="L77" i="3"/>
  <c r="S77" i="3" s="1"/>
  <c r="M77" i="3"/>
  <c r="L78" i="3"/>
  <c r="M78" i="3"/>
  <c r="T78" i="3" s="1"/>
  <c r="L79" i="3"/>
  <c r="S79" i="3" s="1"/>
  <c r="M79" i="3"/>
  <c r="T79" i="3" s="1"/>
  <c r="L81" i="3"/>
  <c r="S81" i="3" s="1"/>
  <c r="M81" i="3"/>
  <c r="T81" i="3" s="1"/>
  <c r="L82" i="3"/>
  <c r="S82" i="3" s="1"/>
  <c r="M82" i="3"/>
  <c r="T82" i="3" s="1"/>
  <c r="L83" i="3"/>
  <c r="S83" i="3" s="1"/>
  <c r="M83" i="3"/>
  <c r="L84" i="3"/>
  <c r="S84" i="3" s="1"/>
  <c r="M84" i="3"/>
  <c r="L85" i="3"/>
  <c r="M85" i="3"/>
  <c r="T85" i="3" s="1"/>
  <c r="L87" i="3"/>
  <c r="S87" i="3" s="1"/>
  <c r="M87" i="3"/>
  <c r="T87" i="3" s="1"/>
  <c r="L88" i="3"/>
  <c r="S88" i="3" s="1"/>
  <c r="M88" i="3"/>
  <c r="T88" i="3" s="1"/>
  <c r="L89" i="3"/>
  <c r="S89" i="3" s="1"/>
  <c r="M89" i="3"/>
  <c r="T89" i="3" s="1"/>
  <c r="L90" i="3"/>
  <c r="M90" i="3"/>
  <c r="L91" i="3"/>
  <c r="S91" i="3" s="1"/>
  <c r="M91" i="3"/>
  <c r="L93" i="3"/>
  <c r="S93" i="3" s="1"/>
  <c r="M93" i="3"/>
  <c r="L94" i="3"/>
  <c r="S94" i="3" s="1"/>
  <c r="M94" i="3"/>
  <c r="L95" i="3"/>
  <c r="S95" i="3" s="1"/>
  <c r="M95" i="3"/>
  <c r="T95" i="3" s="1"/>
  <c r="L96" i="3"/>
  <c r="M96" i="3"/>
  <c r="T96" i="3" s="1"/>
  <c r="L97" i="3"/>
  <c r="S97" i="3" s="1"/>
  <c r="M97" i="3"/>
  <c r="L99" i="3"/>
  <c r="S99" i="3" s="1"/>
  <c r="M99" i="3"/>
  <c r="L100" i="3"/>
  <c r="M100" i="3"/>
  <c r="L101" i="3"/>
  <c r="S101" i="3" s="1"/>
  <c r="M101" i="3"/>
  <c r="L102" i="3"/>
  <c r="S102" i="3" s="1"/>
  <c r="M102" i="3"/>
  <c r="T102" i="3" s="1"/>
  <c r="L103" i="3"/>
  <c r="S103" i="3" s="1"/>
  <c r="M103" i="3"/>
  <c r="T103" i="3" s="1"/>
  <c r="L105" i="3"/>
  <c r="S105" i="3" s="1"/>
  <c r="M105" i="3"/>
  <c r="T105" i="3" s="1"/>
  <c r="L106" i="3"/>
  <c r="S106" i="3" s="1"/>
  <c r="M106" i="3"/>
  <c r="T106" i="3" s="1"/>
  <c r="L107" i="3"/>
  <c r="M107" i="3"/>
  <c r="L108" i="3"/>
  <c r="S108" i="3" s="1"/>
  <c r="M108" i="3"/>
  <c r="L109" i="3"/>
  <c r="S109" i="3" s="1"/>
  <c r="M109" i="3"/>
  <c r="T109" i="3" s="1"/>
  <c r="L111" i="3"/>
  <c r="S111" i="3" s="1"/>
  <c r="M111" i="3"/>
  <c r="T111" i="3" s="1"/>
  <c r="L112" i="3"/>
  <c r="S112" i="3" s="1"/>
  <c r="M112" i="3"/>
  <c r="L113" i="3"/>
  <c r="S113" i="3" s="1"/>
  <c r="M113" i="3"/>
  <c r="T113" i="3" s="1"/>
  <c r="L114" i="3"/>
  <c r="M114" i="3"/>
  <c r="L115" i="3"/>
  <c r="M115" i="3"/>
  <c r="L117" i="3"/>
  <c r="M117" i="3"/>
  <c r="L118" i="3"/>
  <c r="S118" i="3" s="1"/>
  <c r="M118" i="3"/>
  <c r="L119" i="3"/>
  <c r="S119" i="3" s="1"/>
  <c r="M119" i="3"/>
  <c r="L120" i="3"/>
  <c r="S120" i="3" s="1"/>
  <c r="M120" i="3"/>
  <c r="T120" i="3" s="1"/>
  <c r="L121" i="3"/>
  <c r="S121" i="3" s="1"/>
  <c r="M121" i="3"/>
  <c r="L4" i="3"/>
  <c r="S4" i="3" s="1"/>
  <c r="M4" i="3"/>
  <c r="L5" i="3"/>
  <c r="M5" i="3"/>
  <c r="L6" i="3"/>
  <c r="S6" i="3" s="1"/>
  <c r="M6" i="3"/>
  <c r="T6" i="3" s="1"/>
  <c r="L7" i="3"/>
  <c r="S7" i="3" s="1"/>
  <c r="M7" i="3"/>
  <c r="T7" i="3" s="1"/>
  <c r="L9" i="3"/>
  <c r="M9" i="3"/>
  <c r="T9" i="3" s="1"/>
  <c r="L10" i="3"/>
  <c r="M10" i="3"/>
  <c r="T10" i="3" s="1"/>
  <c r="M3" i="3"/>
  <c r="T4" i="3" l="1"/>
  <c r="N4" i="3"/>
  <c r="Q4" i="3" s="1"/>
  <c r="T118" i="3"/>
  <c r="N118" i="3"/>
  <c r="Q118" i="3" s="1"/>
  <c r="T108" i="3"/>
  <c r="N108" i="3"/>
  <c r="Q108" i="3" s="1"/>
  <c r="T91" i="3"/>
  <c r="N91" i="3"/>
  <c r="Q91" i="3" s="1"/>
  <c r="T77" i="3"/>
  <c r="N77" i="3"/>
  <c r="Q77" i="3" s="1"/>
  <c r="T75" i="3"/>
  <c r="N75" i="3"/>
  <c r="Q75" i="3" s="1"/>
  <c r="T70" i="3"/>
  <c r="N70" i="3"/>
  <c r="Q70" i="3" s="1"/>
  <c r="T67" i="3"/>
  <c r="N67" i="3"/>
  <c r="Q67" i="3" s="1"/>
  <c r="N87" i="3"/>
  <c r="Q87" i="3" s="1"/>
  <c r="N95" i="3"/>
  <c r="Q95" i="3" s="1"/>
  <c r="N109" i="3"/>
  <c r="Q109" i="3" s="1"/>
  <c r="N120" i="3"/>
  <c r="Q120" i="3" s="1"/>
  <c r="T3" i="3"/>
  <c r="N3" i="3"/>
  <c r="Q3" i="3" s="1"/>
  <c r="N7" i="3"/>
  <c r="Q7" i="3" s="1"/>
  <c r="N10" i="3"/>
  <c r="Q10" i="3" s="1"/>
  <c r="N24" i="3"/>
  <c r="Q24" i="3" s="1"/>
  <c r="N33" i="3"/>
  <c r="Q33" i="3" s="1"/>
  <c r="N41" i="3"/>
  <c r="Q41" i="3" s="1"/>
  <c r="N58" i="3"/>
  <c r="Q58" i="3" s="1"/>
  <c r="N72" i="3"/>
  <c r="Q72" i="3" s="1"/>
  <c r="N81" i="3"/>
  <c r="Q81" i="3" s="1"/>
  <c r="N89" i="3"/>
  <c r="Q89" i="3" s="1"/>
  <c r="N103" i="3"/>
  <c r="Q103" i="3" s="1"/>
  <c r="N106" i="3"/>
  <c r="Q106" i="3" s="1"/>
  <c r="T115" i="3"/>
  <c r="N115" i="3"/>
  <c r="Q115" i="3" s="1"/>
  <c r="T101" i="3"/>
  <c r="N101" i="3"/>
  <c r="Q101" i="3" s="1"/>
  <c r="T99" i="3"/>
  <c r="N99" i="3"/>
  <c r="Q99" i="3" s="1"/>
  <c r="T94" i="3"/>
  <c r="N94" i="3"/>
  <c r="Q94" i="3" s="1"/>
  <c r="T84" i="3"/>
  <c r="N84" i="3"/>
  <c r="Q84" i="3" s="1"/>
  <c r="T5" i="3"/>
  <c r="N5" i="3"/>
  <c r="Q5" i="3" s="1"/>
  <c r="T121" i="3"/>
  <c r="N121" i="3"/>
  <c r="Q121" i="3" s="1"/>
  <c r="T119" i="3"/>
  <c r="N119" i="3"/>
  <c r="Q119" i="3" s="1"/>
  <c r="T117" i="3"/>
  <c r="N117" i="3"/>
  <c r="Q117" i="3" s="1"/>
  <c r="T114" i="3"/>
  <c r="N114" i="3"/>
  <c r="Q114" i="3" s="1"/>
  <c r="T112" i="3"/>
  <c r="N112" i="3"/>
  <c r="Q112" i="3" s="1"/>
  <c r="T107" i="3"/>
  <c r="N107" i="3"/>
  <c r="Q107" i="3" s="1"/>
  <c r="T100" i="3"/>
  <c r="N100" i="3"/>
  <c r="Q100" i="3" s="1"/>
  <c r="T97" i="3"/>
  <c r="N97" i="3"/>
  <c r="Q97" i="3" s="1"/>
  <c r="T93" i="3"/>
  <c r="N93" i="3"/>
  <c r="Q93" i="3" s="1"/>
  <c r="T90" i="3"/>
  <c r="N90" i="3"/>
  <c r="Q90" i="3" s="1"/>
  <c r="T83" i="3"/>
  <c r="N83" i="3"/>
  <c r="Q83" i="3" s="1"/>
  <c r="T76" i="3"/>
  <c r="N76" i="3"/>
  <c r="Q76" i="3" s="1"/>
  <c r="T73" i="3"/>
  <c r="N73" i="3"/>
  <c r="Q73" i="3" s="1"/>
  <c r="T69" i="3"/>
  <c r="N69" i="3"/>
  <c r="Q69" i="3" s="1"/>
  <c r="T66" i="3"/>
  <c r="N66" i="3"/>
  <c r="Q66" i="3" s="1"/>
  <c r="T59" i="3"/>
  <c r="N59" i="3"/>
  <c r="Q59" i="3" s="1"/>
  <c r="T52" i="3"/>
  <c r="N52" i="3"/>
  <c r="Q52" i="3" s="1"/>
  <c r="T49" i="3"/>
  <c r="N49" i="3"/>
  <c r="Q49" i="3" s="1"/>
  <c r="T45" i="3"/>
  <c r="N45" i="3"/>
  <c r="Q45" i="3" s="1"/>
  <c r="T42" i="3"/>
  <c r="N42" i="3"/>
  <c r="Q42" i="3" s="1"/>
  <c r="T35" i="3"/>
  <c r="N35" i="3"/>
  <c r="Q35" i="3" s="1"/>
  <c r="T28" i="3"/>
  <c r="N28" i="3"/>
  <c r="Q28" i="3" s="1"/>
  <c r="T25" i="3"/>
  <c r="N25" i="3"/>
  <c r="Q25" i="3" s="1"/>
  <c r="T21" i="3"/>
  <c r="N21" i="3"/>
  <c r="Q21" i="3" s="1"/>
  <c r="T18" i="3"/>
  <c r="N18" i="3"/>
  <c r="Q18" i="3" s="1"/>
  <c r="T11" i="3"/>
  <c r="N11" i="3"/>
  <c r="Q11" i="3" s="1"/>
  <c r="N6" i="3"/>
  <c r="Q6" i="3" s="1"/>
  <c r="N15" i="3"/>
  <c r="Q15" i="3" s="1"/>
  <c r="N23" i="3"/>
  <c r="Q23" i="3" s="1"/>
  <c r="N37" i="3"/>
  <c r="Q37" i="3" s="1"/>
  <c r="N40" i="3"/>
  <c r="Q40" i="3" s="1"/>
  <c r="N54" i="3"/>
  <c r="Q54" i="3" s="1"/>
  <c r="N63" i="3"/>
  <c r="Q63" i="3" s="1"/>
  <c r="N71" i="3"/>
  <c r="Q71" i="3" s="1"/>
  <c r="N85" i="3"/>
  <c r="Q85" i="3" s="1"/>
  <c r="N88" i="3"/>
  <c r="Q88" i="3" s="1"/>
  <c r="N102" i="3"/>
  <c r="Q102" i="3" s="1"/>
  <c r="N111" i="3"/>
  <c r="Q111" i="3" s="1"/>
  <c r="S9" i="3"/>
  <c r="N12" i="3"/>
  <c r="Q12" i="3" s="1"/>
  <c r="N19" i="3"/>
  <c r="Q19" i="3" s="1"/>
  <c r="N22" i="3"/>
  <c r="Q22" i="3" s="1"/>
  <c r="N29" i="3"/>
  <c r="Q29" i="3" s="1"/>
  <c r="N36" i="3"/>
  <c r="Q36" i="3" s="1"/>
  <c r="N43" i="3"/>
  <c r="Q43" i="3" s="1"/>
  <c r="N46" i="3"/>
  <c r="Q46" i="3" s="1"/>
  <c r="N53" i="3"/>
  <c r="Q53" i="3" s="1"/>
  <c r="N60" i="3"/>
  <c r="Q60" i="3" s="1"/>
  <c r="N27" i="3"/>
  <c r="Q27" i="3" s="1"/>
  <c r="N51" i="3"/>
  <c r="Q51" i="3" s="1"/>
  <c r="F121" i="3"/>
  <c r="F4" i="3"/>
  <c r="F5" i="3"/>
  <c r="F6" i="3"/>
  <c r="F7" i="3"/>
  <c r="F9" i="3"/>
  <c r="F10" i="3"/>
  <c r="F11" i="3"/>
  <c r="F12" i="3"/>
  <c r="F13" i="3"/>
  <c r="F15" i="3"/>
  <c r="F16" i="3"/>
  <c r="F17" i="3"/>
  <c r="F18" i="3"/>
  <c r="F19" i="3"/>
  <c r="F21" i="3"/>
  <c r="F22" i="3"/>
  <c r="F23" i="3"/>
  <c r="F24" i="3"/>
  <c r="F25" i="3"/>
  <c r="F27" i="3"/>
  <c r="F28" i="3"/>
  <c r="F29" i="3"/>
  <c r="F30" i="3"/>
  <c r="F31" i="3"/>
  <c r="F33" i="3"/>
  <c r="F34" i="3"/>
  <c r="F35" i="3"/>
  <c r="F36" i="3"/>
  <c r="F37" i="3"/>
  <c r="F39" i="3"/>
  <c r="F40" i="3"/>
  <c r="F41" i="3"/>
  <c r="F42" i="3"/>
  <c r="F43" i="3"/>
  <c r="F45" i="3"/>
  <c r="F46" i="3"/>
  <c r="F47" i="3"/>
  <c r="F48" i="3"/>
  <c r="F49" i="3"/>
  <c r="F51" i="3"/>
  <c r="F52" i="3"/>
  <c r="F53" i="3"/>
  <c r="F54" i="3"/>
  <c r="F55" i="3"/>
  <c r="F57" i="3"/>
  <c r="F58" i="3"/>
  <c r="F59" i="3"/>
  <c r="F60" i="3"/>
  <c r="F61" i="3"/>
  <c r="F63" i="3"/>
  <c r="F64" i="3"/>
  <c r="F65" i="3"/>
  <c r="F66" i="3"/>
  <c r="F67" i="3"/>
  <c r="F69" i="3"/>
  <c r="F70" i="3"/>
  <c r="F71" i="3"/>
  <c r="F72" i="3"/>
  <c r="F73" i="3"/>
  <c r="F75" i="3"/>
  <c r="F76" i="3"/>
  <c r="F77" i="3"/>
  <c r="F78" i="3"/>
  <c r="F79" i="3"/>
  <c r="F81" i="3"/>
  <c r="F82" i="3"/>
  <c r="F83" i="3"/>
  <c r="F84" i="3"/>
  <c r="F85" i="3"/>
  <c r="F87" i="3"/>
  <c r="F88" i="3"/>
  <c r="F89" i="3"/>
  <c r="F90" i="3"/>
  <c r="F91" i="3"/>
  <c r="F93" i="3"/>
  <c r="F94" i="3"/>
  <c r="F95" i="3"/>
  <c r="F96" i="3"/>
  <c r="F97" i="3"/>
  <c r="F99" i="3"/>
  <c r="F100" i="3"/>
  <c r="F101" i="3"/>
  <c r="F102" i="3"/>
  <c r="F103" i="3"/>
  <c r="F105" i="3"/>
  <c r="F106" i="3"/>
  <c r="F107" i="3"/>
  <c r="F108" i="3"/>
  <c r="F109" i="3"/>
  <c r="F111" i="3"/>
  <c r="F112" i="3"/>
  <c r="F113" i="3"/>
  <c r="F114" i="3"/>
  <c r="F115" i="3"/>
  <c r="F117" i="3"/>
  <c r="F118" i="3"/>
  <c r="F119" i="3"/>
  <c r="F120" i="3"/>
  <c r="F3" i="3"/>
  <c r="E31" i="3"/>
  <c r="E11" i="3"/>
  <c r="E12" i="3"/>
  <c r="E13" i="3"/>
  <c r="E15" i="3"/>
  <c r="E16" i="3"/>
  <c r="E17" i="3"/>
  <c r="E18" i="3"/>
  <c r="E19" i="3"/>
  <c r="E21" i="3"/>
  <c r="E22" i="3"/>
  <c r="E23" i="3"/>
  <c r="E24" i="3"/>
  <c r="E25" i="3"/>
  <c r="E27" i="3"/>
  <c r="E28" i="3"/>
  <c r="E29" i="3"/>
  <c r="E30" i="3"/>
  <c r="E33" i="3"/>
  <c r="E34" i="3"/>
  <c r="E35" i="3"/>
  <c r="E36" i="3"/>
  <c r="E37" i="3"/>
  <c r="E39" i="3"/>
  <c r="E40" i="3"/>
  <c r="E41" i="3"/>
  <c r="E42" i="3"/>
  <c r="E43" i="3"/>
  <c r="E45" i="3"/>
  <c r="E46" i="3"/>
  <c r="E47" i="3"/>
  <c r="E48" i="3"/>
  <c r="E49" i="3"/>
  <c r="E51" i="3"/>
  <c r="E52" i="3"/>
  <c r="E53" i="3"/>
  <c r="E54" i="3"/>
  <c r="E55" i="3"/>
  <c r="E57" i="3"/>
  <c r="E58" i="3"/>
  <c r="E59" i="3"/>
  <c r="E60" i="3"/>
  <c r="E61" i="3"/>
  <c r="E63" i="3"/>
  <c r="E64" i="3"/>
  <c r="E65" i="3"/>
  <c r="E66" i="3"/>
  <c r="E67" i="3"/>
  <c r="E69" i="3"/>
  <c r="E70" i="3"/>
  <c r="E71" i="3"/>
  <c r="E72" i="3"/>
  <c r="E73" i="3"/>
  <c r="E75" i="3"/>
  <c r="E76" i="3"/>
  <c r="E77" i="3"/>
  <c r="E78" i="3"/>
  <c r="E79" i="3"/>
  <c r="E81" i="3"/>
  <c r="E82" i="3"/>
  <c r="E83" i="3"/>
  <c r="E84" i="3"/>
  <c r="E85" i="3"/>
  <c r="E87" i="3"/>
  <c r="E88" i="3"/>
  <c r="E89" i="3"/>
  <c r="E90" i="3"/>
  <c r="E91" i="3"/>
  <c r="E93" i="3"/>
  <c r="E94" i="3"/>
  <c r="E95" i="3"/>
  <c r="E96" i="3"/>
  <c r="E97" i="3"/>
  <c r="E99" i="3"/>
  <c r="E100" i="3"/>
  <c r="E101" i="3"/>
  <c r="E102" i="3"/>
  <c r="E103" i="3"/>
  <c r="E105" i="3"/>
  <c r="E106" i="3"/>
  <c r="E107" i="3"/>
  <c r="E108" i="3"/>
  <c r="E109" i="3"/>
  <c r="E111" i="3"/>
  <c r="E112" i="3"/>
  <c r="E113" i="3"/>
  <c r="E114" i="3"/>
  <c r="E115" i="3"/>
  <c r="E117" i="3"/>
  <c r="E118" i="3"/>
  <c r="E119" i="3"/>
  <c r="E120" i="3"/>
  <c r="E121" i="3"/>
  <c r="E9" i="3"/>
  <c r="E10" i="3"/>
  <c r="E4" i="3"/>
  <c r="E5" i="3"/>
  <c r="E6" i="3"/>
  <c r="E7" i="3"/>
  <c r="E3" i="3"/>
  <c r="M118" i="1" l="1"/>
  <c r="M119" i="1"/>
  <c r="M120" i="1"/>
  <c r="M121" i="1"/>
  <c r="M117" i="1"/>
  <c r="M112" i="1"/>
  <c r="M113" i="1"/>
  <c r="M114" i="1"/>
  <c r="M115" i="1"/>
  <c r="M111" i="1"/>
  <c r="M106" i="1"/>
  <c r="M107" i="1"/>
  <c r="M108" i="1"/>
  <c r="M109" i="1"/>
  <c r="M105" i="1"/>
  <c r="M100" i="1"/>
  <c r="M101" i="1"/>
  <c r="M102" i="1"/>
  <c r="M103" i="1"/>
  <c r="M99" i="1"/>
  <c r="M94" i="1"/>
  <c r="M95" i="1"/>
  <c r="M96" i="1"/>
  <c r="M97" i="1"/>
  <c r="M93" i="1"/>
  <c r="M88" i="1"/>
  <c r="M89" i="1"/>
  <c r="M90" i="1"/>
  <c r="M91" i="1"/>
  <c r="M87" i="1"/>
  <c r="M82" i="1"/>
  <c r="M83" i="1"/>
  <c r="M84" i="1"/>
  <c r="M85" i="1"/>
  <c r="M81" i="1"/>
  <c r="M76" i="1"/>
  <c r="M77" i="1"/>
  <c r="M78" i="1"/>
  <c r="M79" i="1"/>
  <c r="M75" i="1"/>
  <c r="M70" i="1"/>
  <c r="M71" i="1"/>
  <c r="M72" i="1"/>
  <c r="M73" i="1"/>
  <c r="M69" i="1"/>
  <c r="M64" i="1"/>
  <c r="M65" i="1"/>
  <c r="M66" i="1"/>
  <c r="M67" i="1"/>
  <c r="M63" i="1"/>
  <c r="M58" i="1"/>
  <c r="M59" i="1"/>
  <c r="M60" i="1"/>
  <c r="M61" i="1"/>
  <c r="M57" i="1"/>
  <c r="M52" i="1"/>
  <c r="M53" i="1"/>
  <c r="M54" i="1"/>
  <c r="M55" i="1"/>
  <c r="M51" i="1"/>
  <c r="M46" i="1"/>
  <c r="M47" i="1"/>
  <c r="M48" i="1"/>
  <c r="M49" i="1"/>
  <c r="M45" i="1"/>
  <c r="M40" i="1"/>
  <c r="M41" i="1"/>
  <c r="M42" i="1"/>
  <c r="M43" i="1"/>
  <c r="M39" i="1"/>
  <c r="M34" i="1"/>
  <c r="M35" i="1"/>
  <c r="M36" i="1"/>
  <c r="M37" i="1"/>
  <c r="M33" i="1"/>
  <c r="M31" i="1"/>
  <c r="M28" i="1"/>
  <c r="M29" i="1"/>
  <c r="M30" i="1"/>
  <c r="M27" i="1"/>
  <c r="M22" i="1"/>
  <c r="M25" i="1"/>
  <c r="M21" i="1"/>
  <c r="M11" i="1"/>
  <c r="M16" i="1"/>
  <c r="M17" i="1"/>
  <c r="M18" i="1"/>
  <c r="M19" i="1"/>
  <c r="M15" i="1"/>
  <c r="M10" i="1"/>
  <c r="M12" i="1"/>
  <c r="M13" i="1"/>
  <c r="M9" i="1"/>
  <c r="M4" i="1"/>
  <c r="M5" i="1"/>
  <c r="M6" i="1"/>
  <c r="M7" i="1"/>
  <c r="M3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K109" i="1"/>
  <c r="J109" i="1"/>
  <c r="I109" i="1"/>
  <c r="K108" i="1"/>
  <c r="J108" i="1"/>
  <c r="I108" i="1"/>
  <c r="K107" i="1"/>
  <c r="J107" i="1"/>
  <c r="I107" i="1"/>
  <c r="K106" i="1"/>
  <c r="J106" i="1"/>
  <c r="I106" i="1"/>
  <c r="K105" i="1"/>
  <c r="J105" i="1"/>
  <c r="I105" i="1"/>
  <c r="K104" i="1"/>
  <c r="J104" i="1"/>
  <c r="I104" i="1"/>
  <c r="I103" i="1"/>
  <c r="I102" i="1"/>
  <c r="I101" i="1"/>
  <c r="I100" i="1"/>
  <c r="I99" i="1"/>
  <c r="I98" i="1"/>
  <c r="K97" i="1"/>
  <c r="J97" i="1"/>
  <c r="I97" i="1"/>
  <c r="K96" i="1"/>
  <c r="J96" i="1"/>
  <c r="I96" i="1"/>
  <c r="K95" i="1"/>
  <c r="J95" i="1"/>
  <c r="I95" i="1"/>
  <c r="K94" i="1"/>
  <c r="J94" i="1"/>
  <c r="I94" i="1"/>
  <c r="K93" i="1"/>
  <c r="J93" i="1"/>
  <c r="I93" i="1"/>
  <c r="K92" i="1"/>
  <c r="J92" i="1"/>
  <c r="I92" i="1"/>
  <c r="K91" i="1"/>
  <c r="J91" i="1"/>
  <c r="I91" i="1"/>
  <c r="K90" i="1"/>
  <c r="J90" i="1"/>
  <c r="I90" i="1"/>
  <c r="K89" i="1"/>
  <c r="J89" i="1"/>
  <c r="I89" i="1"/>
  <c r="K88" i="1"/>
  <c r="J88" i="1"/>
  <c r="I88" i="1"/>
  <c r="K87" i="1"/>
  <c r="J87" i="1"/>
  <c r="I87" i="1"/>
  <c r="K86" i="1"/>
  <c r="J86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K73" i="1"/>
  <c r="J73" i="1"/>
  <c r="I73" i="1"/>
  <c r="K72" i="1"/>
  <c r="J72" i="1"/>
  <c r="I72" i="1"/>
  <c r="K71" i="1"/>
  <c r="J71" i="1"/>
  <c r="I71" i="1"/>
  <c r="K70" i="1"/>
  <c r="J70" i="1"/>
  <c r="I70" i="1"/>
  <c r="K69" i="1"/>
  <c r="J69" i="1"/>
  <c r="I69" i="1"/>
  <c r="K68" i="1"/>
  <c r="J68" i="1"/>
  <c r="I68" i="1"/>
  <c r="J67" i="1"/>
  <c r="I67" i="1"/>
  <c r="I66" i="1"/>
  <c r="I65" i="1"/>
  <c r="I64" i="1"/>
  <c r="I63" i="1"/>
  <c r="I62" i="1"/>
  <c r="K61" i="1"/>
  <c r="J61" i="1"/>
  <c r="I61" i="1"/>
  <c r="K60" i="1"/>
  <c r="J60" i="1"/>
  <c r="I60" i="1"/>
  <c r="K59" i="1"/>
  <c r="J59" i="1"/>
  <c r="I59" i="1"/>
  <c r="K58" i="1"/>
  <c r="J58" i="1"/>
  <c r="I58" i="1"/>
  <c r="K57" i="1"/>
  <c r="J57" i="1"/>
  <c r="I57" i="1"/>
  <c r="K56" i="1"/>
  <c r="J56" i="1"/>
  <c r="I56" i="1"/>
  <c r="I55" i="1"/>
  <c r="I54" i="1"/>
  <c r="I53" i="1"/>
  <c r="I52" i="1"/>
  <c r="I51" i="1"/>
  <c r="I50" i="1"/>
  <c r="K49" i="1"/>
  <c r="J49" i="1"/>
  <c r="I49" i="1"/>
  <c r="K48" i="1"/>
  <c r="J48" i="1"/>
  <c r="I48" i="1"/>
  <c r="K47" i="1"/>
  <c r="J47" i="1"/>
  <c r="I47" i="1"/>
  <c r="I46" i="1"/>
  <c r="I45" i="1"/>
  <c r="I44" i="1"/>
  <c r="K43" i="1"/>
  <c r="J43" i="1"/>
  <c r="I43" i="1"/>
  <c r="I42" i="1"/>
  <c r="I41" i="1"/>
  <c r="I40" i="1"/>
  <c r="I39" i="1"/>
  <c r="I38" i="1"/>
  <c r="K37" i="1"/>
  <c r="J37" i="1"/>
  <c r="I37" i="1"/>
  <c r="K36" i="1"/>
  <c r="J36" i="1"/>
  <c r="I36" i="1"/>
  <c r="I35" i="1"/>
  <c r="I34" i="1"/>
  <c r="I33" i="1"/>
  <c r="I32" i="1"/>
  <c r="I31" i="1"/>
  <c r="I30" i="1"/>
  <c r="I29" i="1"/>
  <c r="I28" i="1"/>
  <c r="I27" i="1"/>
  <c r="I26" i="1"/>
  <c r="D26" i="1"/>
  <c r="K25" i="1"/>
  <c r="J25" i="1"/>
  <c r="I25" i="1"/>
  <c r="I24" i="1"/>
  <c r="L23" i="1"/>
  <c r="M24" i="1" s="1"/>
  <c r="I23" i="1"/>
  <c r="I22" i="1"/>
  <c r="I21" i="1"/>
  <c r="I20" i="1"/>
  <c r="I19" i="1"/>
  <c r="I18" i="1"/>
  <c r="I17" i="1"/>
  <c r="I16" i="1"/>
  <c r="I15" i="1"/>
  <c r="I14" i="1"/>
  <c r="D14" i="1"/>
  <c r="I13" i="1"/>
  <c r="I12" i="1"/>
  <c r="I11" i="1"/>
  <c r="E11" i="1"/>
  <c r="D11" i="1"/>
  <c r="I10" i="1"/>
  <c r="E10" i="1"/>
  <c r="D10" i="1"/>
  <c r="I9" i="1"/>
  <c r="E9" i="1"/>
  <c r="D9" i="1"/>
  <c r="I8" i="1"/>
  <c r="E8" i="1"/>
  <c r="D8" i="1"/>
  <c r="K7" i="1"/>
  <c r="J7" i="1"/>
  <c r="I7" i="1"/>
  <c r="K6" i="1"/>
  <c r="J6" i="1"/>
  <c r="I6" i="1"/>
  <c r="K5" i="1"/>
  <c r="J5" i="1"/>
  <c r="I5" i="1"/>
  <c r="K4" i="1"/>
  <c r="J4" i="1"/>
  <c r="I4" i="1"/>
  <c r="K3" i="1"/>
  <c r="J3" i="1"/>
  <c r="I3" i="1"/>
  <c r="K2" i="1"/>
  <c r="J2" i="1"/>
  <c r="I2" i="1"/>
  <c r="M23" i="1" l="1"/>
</calcChain>
</file>

<file path=xl/sharedStrings.xml><?xml version="1.0" encoding="utf-8"?>
<sst xmlns="http://schemas.openxmlformats.org/spreadsheetml/2006/main" count="510" uniqueCount="69">
  <si>
    <t>Year</t>
  </si>
  <si>
    <t>EAT</t>
  </si>
  <si>
    <t>ABbank</t>
  </si>
  <si>
    <t>ACB</t>
  </si>
  <si>
    <t>BIDV</t>
  </si>
  <si>
    <t>Eximbank</t>
  </si>
  <si>
    <t>Maritime</t>
  </si>
  <si>
    <t>MB</t>
  </si>
  <si>
    <t>NBC</t>
  </si>
  <si>
    <t>Sacombank</t>
  </si>
  <si>
    <t>SeABank</t>
  </si>
  <si>
    <t>SHB</t>
  </si>
  <si>
    <t>Techcombank</t>
  </si>
  <si>
    <t>VIB</t>
  </si>
  <si>
    <t>Vietcombank</t>
  </si>
  <si>
    <t>Vietinbank</t>
  </si>
  <si>
    <t>Gross loans</t>
  </si>
  <si>
    <t>DongA</t>
  </si>
  <si>
    <t>HDbank</t>
  </si>
  <si>
    <t>KLbank</t>
  </si>
  <si>
    <t>NamAbank</t>
  </si>
  <si>
    <t>PGbank</t>
  </si>
  <si>
    <t>SaigonBank</t>
  </si>
  <si>
    <t>Total_assets</t>
  </si>
  <si>
    <t>Fixed_assets</t>
  </si>
  <si>
    <t>Bank_equity</t>
  </si>
  <si>
    <t>Interest_RE</t>
  </si>
  <si>
    <t>NonInterest_Re</t>
  </si>
  <si>
    <t>Total_revenue</t>
  </si>
  <si>
    <t>ROAA</t>
  </si>
  <si>
    <t>ROAE</t>
  </si>
  <si>
    <t>Loan_growth</t>
  </si>
  <si>
    <r>
      <t>Log(</t>
    </r>
    <r>
      <rPr>
        <sz val="11"/>
        <color theme="1"/>
        <rFont val="Calibri"/>
        <family val="2"/>
      </rPr>
      <t>∆ROAA)</t>
    </r>
  </si>
  <si>
    <t>Log(∆ROAA)</t>
  </si>
  <si>
    <t>Log(∆ROAE)</t>
  </si>
  <si>
    <t>Z-score</t>
  </si>
  <si>
    <t xml:space="preserve"> Ave.TA</t>
  </si>
  <si>
    <t>Ave.E</t>
  </si>
  <si>
    <t>k = -E/TA</t>
  </si>
  <si>
    <t>DLC(ROAA)</t>
  </si>
  <si>
    <t>Ave.ROAA</t>
  </si>
  <si>
    <t>E/TA</t>
  </si>
  <si>
    <t>(E/TA)^2</t>
  </si>
  <si>
    <t>Fra.Val</t>
  </si>
  <si>
    <t>Ave.FA</t>
  </si>
  <si>
    <t>Log(TA)</t>
  </si>
  <si>
    <t>Log(TA)^2</t>
  </si>
  <si>
    <t>Fra.Val^2</t>
  </si>
  <si>
    <t>L.Gr</t>
  </si>
  <si>
    <t>L.Gr^2</t>
  </si>
  <si>
    <t>Ave.I.RE</t>
  </si>
  <si>
    <t>Ave.N.I.RE</t>
  </si>
  <si>
    <t>Ave.To.Re</t>
  </si>
  <si>
    <t>%Ave.N.I.Re</t>
  </si>
  <si>
    <t>%Ave.N.I.Re^2</t>
  </si>
  <si>
    <t>Gov.Eff</t>
  </si>
  <si>
    <t>Re.Qua</t>
  </si>
  <si>
    <t>GDP per capita</t>
  </si>
  <si>
    <t>GDP per capita growth</t>
  </si>
  <si>
    <t>Inflation</t>
  </si>
  <si>
    <t>Name</t>
  </si>
  <si>
    <t>Loan_Growth</t>
  </si>
  <si>
    <t>NonInterest_revenue</t>
  </si>
  <si>
    <t>Equity_Total assets</t>
  </si>
  <si>
    <t>Franchise_value</t>
  </si>
  <si>
    <t>Log_Total assets</t>
  </si>
  <si>
    <t>Macro_a</t>
  </si>
  <si>
    <t>Governance_effectiveness</t>
  </si>
  <si>
    <t>Regulator_Quality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</si>
</sst>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1" xfId="0" applyBorder="1"/>
    <xf numFmtId="164" fontId="0" fillId="2" borderId="1" xfId="1" applyNumberFormat="1" applyFont="1" applyFill="1" applyBorder="1"/>
    <xf numFmtId="0" fontId="0" fillId="2" borderId="1" xfId="0" applyFill="1" applyBorder="1"/>
    <xf numFmtId="164" fontId="0" fillId="0" borderId="1" xfId="1" applyNumberFormat="1" applyFont="1" applyBorder="1"/>
    <xf numFmtId="43" fontId="0" fillId="0" borderId="1" xfId="1" applyFont="1" applyBorder="1"/>
    <xf numFmtId="43" fontId="0" fillId="0" borderId="0" xfId="0" applyNumberFormat="1"/>
    <xf numFmtId="165" fontId="0" fillId="0" borderId="0" xfId="0" applyNumberFormat="1"/>
    <xf numFmtId="0" fontId="0" fillId="2" borderId="0" xfId="0" applyFill="1"/>
    <xf numFmtId="0" fontId="0" fillId="2" borderId="2" xfId="0" applyFill="1" applyBorder="1"/>
    <xf numFmtId="0" fontId="0" fillId="0" borderId="2" xfId="0" applyBorder="1"/>
    <xf numFmtId="0" fontId="0" fillId="0" borderId="0" xfId="0" applyBorder="1"/>
    <xf numFmtId="0" fontId="0" fillId="2" borderId="3" xfId="0" applyFill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43" fontId="0" fillId="0" borderId="1" xfId="1" applyFont="1" applyBorder="1" applyAlignment="1">
      <alignment horizontal="center"/>
    </xf>
    <xf numFmtId="43" fontId="0" fillId="0" borderId="1" xfId="0" applyNumberFormat="1" applyBorder="1"/>
    <xf numFmtId="165" fontId="0" fillId="0" borderId="1" xfId="0" applyNumberFormat="1" applyBorder="1"/>
    <xf numFmtId="0" fontId="0" fillId="3" borderId="0" xfId="0" applyFill="1"/>
    <xf numFmtId="164" fontId="0" fillId="3" borderId="1" xfId="1" applyNumberFormat="1" applyFont="1" applyFill="1" applyBorder="1"/>
    <xf numFmtId="164" fontId="0" fillId="3" borderId="3" xfId="1" applyNumberFormat="1" applyFont="1" applyFill="1" applyBorder="1"/>
    <xf numFmtId="0" fontId="0" fillId="3" borderId="1" xfId="0" applyFill="1" applyBorder="1" applyAlignment="1">
      <alignment horizontal="center"/>
    </xf>
    <xf numFmtId="0" fontId="0" fillId="0" borderId="0" xfId="0" applyNumberFormat="1"/>
    <xf numFmtId="0" fontId="0" fillId="4" borderId="3" xfId="0" applyFill="1" applyBorder="1"/>
    <xf numFmtId="0" fontId="0" fillId="4" borderId="4" xfId="0" applyFill="1" applyBorder="1"/>
    <xf numFmtId="0" fontId="0" fillId="0" borderId="1" xfId="1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1"/>
  <sheetViews>
    <sheetView topLeftCell="F1" workbookViewId="0">
      <selection activeCell="T3" sqref="T3"/>
    </sheetView>
  </sheetViews>
  <sheetFormatPr defaultRowHeight="15" x14ac:dyDescent="0.25"/>
  <cols>
    <col min="1" max="1" width="12.7109375" customWidth="1"/>
    <col min="2" max="2" width="5" bestFit="1" customWidth="1"/>
    <col min="3" max="3" width="12.7109375" bestFit="1" customWidth="1"/>
    <col min="4" max="4" width="13.28515625" bestFit="1" customWidth="1"/>
    <col min="5" max="5" width="12.85546875" bestFit="1" customWidth="1"/>
    <col min="6" max="6" width="12" bestFit="1" customWidth="1"/>
    <col min="7" max="7" width="16.42578125" bestFit="1" customWidth="1"/>
    <col min="8" max="8" width="10.5703125" bestFit="1" customWidth="1"/>
    <col min="9" max="9" width="14.85546875" bestFit="1" customWidth="1"/>
    <col min="12" max="13" width="12.42578125" bestFit="1" customWidth="1"/>
    <col min="14" max="14" width="11" bestFit="1" customWidth="1"/>
    <col min="15" max="15" width="11.7109375" bestFit="1" customWidth="1"/>
    <col min="18" max="18" width="23.7109375" bestFit="1" customWidth="1"/>
  </cols>
  <sheetData>
    <row r="1" spans="1:18" x14ac:dyDescent="0.25">
      <c r="A1" s="1"/>
      <c r="B1" s="3" t="s">
        <v>0</v>
      </c>
      <c r="C1" s="2" t="s">
        <v>23</v>
      </c>
      <c r="D1" s="2" t="s">
        <v>24</v>
      </c>
      <c r="E1" s="2" t="s">
        <v>25</v>
      </c>
      <c r="F1" s="2" t="s">
        <v>26</v>
      </c>
      <c r="G1" s="2" t="s">
        <v>27</v>
      </c>
      <c r="H1" s="2" t="s">
        <v>1</v>
      </c>
      <c r="I1" s="2" t="s">
        <v>28</v>
      </c>
      <c r="J1" s="3" t="s">
        <v>29</v>
      </c>
      <c r="K1" s="3" t="s">
        <v>30</v>
      </c>
      <c r="L1" s="2" t="s">
        <v>16</v>
      </c>
      <c r="M1" s="19" t="s">
        <v>31</v>
      </c>
      <c r="N1" s="20" t="s">
        <v>50</v>
      </c>
      <c r="O1" s="20" t="s">
        <v>51</v>
      </c>
      <c r="P1" s="20" t="s">
        <v>52</v>
      </c>
      <c r="Q1" s="21" t="s">
        <v>53</v>
      </c>
      <c r="R1" s="21"/>
    </row>
    <row r="2" spans="1:18" x14ac:dyDescent="0.25">
      <c r="A2" s="1" t="s">
        <v>2</v>
      </c>
      <c r="B2" s="1">
        <v>2009</v>
      </c>
      <c r="C2" s="4">
        <v>26518084</v>
      </c>
      <c r="D2" s="4">
        <v>507124</v>
      </c>
      <c r="E2" s="4">
        <v>4489436</v>
      </c>
      <c r="F2" s="4">
        <v>1646999</v>
      </c>
      <c r="G2" s="4">
        <v>111483</v>
      </c>
      <c r="H2" s="4">
        <v>311647</v>
      </c>
      <c r="I2" s="4">
        <f>F2+G2</f>
        <v>1758482</v>
      </c>
      <c r="J2" s="5">
        <f>H2/C2*100</f>
        <v>1.1752244242080234</v>
      </c>
      <c r="K2" s="5">
        <f>H2/E2*100</f>
        <v>6.9417851151013181</v>
      </c>
      <c r="L2" s="4">
        <v>12882</v>
      </c>
      <c r="R2" s="23"/>
    </row>
    <row r="3" spans="1:18" x14ac:dyDescent="0.25">
      <c r="A3" s="1" t="s">
        <v>2</v>
      </c>
      <c r="B3" s="1">
        <v>2010</v>
      </c>
      <c r="C3" s="4">
        <v>37999553</v>
      </c>
      <c r="D3" s="4">
        <v>627457</v>
      </c>
      <c r="E3" s="4">
        <v>4223158</v>
      </c>
      <c r="F3" s="4">
        <v>3280061</v>
      </c>
      <c r="G3" s="4">
        <v>234208</v>
      </c>
      <c r="H3" s="4">
        <v>477366</v>
      </c>
      <c r="I3" s="4">
        <f t="shared" ref="I3:I66" si="0">F3+G3</f>
        <v>3514269</v>
      </c>
      <c r="J3" s="5">
        <f t="shared" ref="J3:J7" si="1">H3/C3*100</f>
        <v>1.2562410931518064</v>
      </c>
      <c r="K3" s="5">
        <f t="shared" ref="K3:K7" si="2">H3/E3*100</f>
        <v>11.303531622544078</v>
      </c>
      <c r="L3" s="4">
        <v>20019</v>
      </c>
      <c r="M3" s="6">
        <f>(L3-L2)/L2</f>
        <v>0.55402887750349328</v>
      </c>
      <c r="N3">
        <f>(F3+F2)/2</f>
        <v>2463530</v>
      </c>
      <c r="O3">
        <f>(G3+G2)/2</f>
        <v>172845.5</v>
      </c>
      <c r="P3">
        <f>(I3+I2)/2</f>
        <v>2636375.5</v>
      </c>
      <c r="Q3">
        <f>O3/P3*100</f>
        <v>6.5561791178836248</v>
      </c>
      <c r="R3" s="23"/>
    </row>
    <row r="4" spans="1:18" x14ac:dyDescent="0.25">
      <c r="A4" s="1" t="s">
        <v>2</v>
      </c>
      <c r="B4" s="1">
        <v>2011</v>
      </c>
      <c r="C4" s="4">
        <v>41625754</v>
      </c>
      <c r="D4" s="4">
        <v>715461</v>
      </c>
      <c r="E4" s="4">
        <v>4711659</v>
      </c>
      <c r="F4" s="4">
        <v>5053143</v>
      </c>
      <c r="G4" s="4">
        <v>181305</v>
      </c>
      <c r="H4" s="4">
        <v>313911</v>
      </c>
      <c r="I4" s="4">
        <f t="shared" si="0"/>
        <v>5234448</v>
      </c>
      <c r="J4" s="5">
        <f t="shared" si="1"/>
        <v>0.75412688020017604</v>
      </c>
      <c r="K4" s="5">
        <f t="shared" si="2"/>
        <v>6.6624303668835125</v>
      </c>
      <c r="L4" s="4">
        <v>20125</v>
      </c>
      <c r="M4" s="6">
        <f t="shared" ref="M4:M7" si="3">(L4-L3)/L3</f>
        <v>5.2949697787102257E-3</v>
      </c>
      <c r="N4">
        <f t="shared" ref="N4:N67" si="4">(F4+F3)/2</f>
        <v>4166602</v>
      </c>
      <c r="O4">
        <f t="shared" ref="O4:O67" si="5">(G4+G3)/2</f>
        <v>207756.5</v>
      </c>
      <c r="P4">
        <f t="shared" ref="P4:P67" si="6">(I4+I3)/2</f>
        <v>4374358.5</v>
      </c>
      <c r="Q4">
        <f t="shared" ref="Q4:Q67" si="7">O4/P4*100</f>
        <v>4.7494164001418726</v>
      </c>
      <c r="R4" s="23"/>
    </row>
    <row r="5" spans="1:18" x14ac:dyDescent="0.25">
      <c r="A5" s="1" t="s">
        <v>2</v>
      </c>
      <c r="B5" s="1">
        <v>2012</v>
      </c>
      <c r="C5" s="4">
        <v>46166309</v>
      </c>
      <c r="D5" s="4">
        <v>806457</v>
      </c>
      <c r="E5" s="4">
        <v>4862336</v>
      </c>
      <c r="F5" s="4">
        <v>4649672</v>
      </c>
      <c r="G5" s="4">
        <v>160396</v>
      </c>
      <c r="H5" s="4">
        <v>372696</v>
      </c>
      <c r="I5" s="4">
        <f t="shared" si="0"/>
        <v>4810068</v>
      </c>
      <c r="J5" s="5">
        <f t="shared" si="1"/>
        <v>0.8072900088244005</v>
      </c>
      <c r="K5" s="5">
        <f t="shared" si="2"/>
        <v>7.664957748703503</v>
      </c>
      <c r="L5" s="4">
        <v>23266</v>
      </c>
      <c r="M5" s="6">
        <f t="shared" si="3"/>
        <v>0.1560745341614907</v>
      </c>
      <c r="N5">
        <f t="shared" si="4"/>
        <v>4851407.5</v>
      </c>
      <c r="O5">
        <f t="shared" si="5"/>
        <v>170850.5</v>
      </c>
      <c r="P5">
        <f t="shared" si="6"/>
        <v>5022258</v>
      </c>
      <c r="Q5">
        <f t="shared" si="7"/>
        <v>3.4018662521917431</v>
      </c>
      <c r="R5" s="23"/>
    </row>
    <row r="6" spans="1:18" x14ac:dyDescent="0.25">
      <c r="A6" s="1" t="s">
        <v>2</v>
      </c>
      <c r="B6" s="1">
        <v>2013</v>
      </c>
      <c r="C6" s="4">
        <v>57791897</v>
      </c>
      <c r="D6" s="4">
        <v>864984</v>
      </c>
      <c r="E6" s="4">
        <v>5724108</v>
      </c>
      <c r="F6" s="4">
        <v>4105992</v>
      </c>
      <c r="G6" s="4">
        <v>172533</v>
      </c>
      <c r="H6" s="4">
        <v>157640</v>
      </c>
      <c r="I6" s="4">
        <f t="shared" si="0"/>
        <v>4278525</v>
      </c>
      <c r="J6" s="5">
        <f t="shared" si="1"/>
        <v>0.27277180397798673</v>
      </c>
      <c r="K6" s="5">
        <f t="shared" si="2"/>
        <v>2.7539662074859526</v>
      </c>
      <c r="L6" s="4">
        <v>37558</v>
      </c>
      <c r="M6" s="6">
        <f t="shared" si="3"/>
        <v>0.61428694231926417</v>
      </c>
      <c r="N6">
        <f t="shared" si="4"/>
        <v>4377832</v>
      </c>
      <c r="O6">
        <f t="shared" si="5"/>
        <v>166464.5</v>
      </c>
      <c r="P6">
        <f t="shared" si="6"/>
        <v>4544296.5</v>
      </c>
      <c r="Q6">
        <f t="shared" si="7"/>
        <v>3.6631522613016116</v>
      </c>
      <c r="R6" s="23"/>
    </row>
    <row r="7" spans="1:18" x14ac:dyDescent="0.25">
      <c r="A7" s="1" t="s">
        <v>2</v>
      </c>
      <c r="B7" s="1">
        <v>2014</v>
      </c>
      <c r="C7" s="4">
        <v>67198049</v>
      </c>
      <c r="D7" s="4">
        <v>1019076</v>
      </c>
      <c r="E7" s="4">
        <v>5685868</v>
      </c>
      <c r="F7" s="4">
        <v>4102592</v>
      </c>
      <c r="G7" s="4">
        <v>107789</v>
      </c>
      <c r="H7" s="4">
        <v>106809</v>
      </c>
      <c r="I7" s="4">
        <f t="shared" si="0"/>
        <v>4210381</v>
      </c>
      <c r="J7" s="5">
        <f t="shared" si="1"/>
        <v>0.15894657894011177</v>
      </c>
      <c r="K7" s="5">
        <f t="shared" si="2"/>
        <v>1.8784994656928373</v>
      </c>
      <c r="L7" s="4">
        <v>42633</v>
      </c>
      <c r="M7" s="6">
        <f t="shared" si="3"/>
        <v>0.1351243410192236</v>
      </c>
      <c r="N7">
        <f t="shared" si="4"/>
        <v>4104292</v>
      </c>
      <c r="O7">
        <f t="shared" si="5"/>
        <v>140161</v>
      </c>
      <c r="P7">
        <f t="shared" si="6"/>
        <v>4244453</v>
      </c>
      <c r="Q7">
        <f t="shared" si="7"/>
        <v>3.3022158567900273</v>
      </c>
      <c r="R7" s="23"/>
    </row>
    <row r="8" spans="1:18" x14ac:dyDescent="0.25">
      <c r="A8" s="1" t="s">
        <v>3</v>
      </c>
      <c r="B8" s="1">
        <v>2009</v>
      </c>
      <c r="C8" s="4">
        <v>167881047</v>
      </c>
      <c r="D8" s="4">
        <f>824574+48060</f>
        <v>872634</v>
      </c>
      <c r="E8" s="4">
        <f>7814138+952949+1339200</f>
        <v>10106287</v>
      </c>
      <c r="F8" s="4">
        <v>9613889</v>
      </c>
      <c r="G8" s="4">
        <v>987982</v>
      </c>
      <c r="H8" s="4">
        <v>2201204</v>
      </c>
      <c r="I8" s="4">
        <f t="shared" si="0"/>
        <v>10601871</v>
      </c>
      <c r="J8" s="5">
        <v>2.08</v>
      </c>
      <c r="K8" s="5">
        <v>31.76</v>
      </c>
      <c r="L8" s="4">
        <v>62358</v>
      </c>
      <c r="Q8" t="e">
        <f t="shared" si="7"/>
        <v>#DIV/0!</v>
      </c>
      <c r="R8" s="23"/>
    </row>
    <row r="9" spans="1:18" x14ac:dyDescent="0.25">
      <c r="A9" s="1" t="s">
        <v>3</v>
      </c>
      <c r="B9" s="1">
        <v>2010</v>
      </c>
      <c r="C9" s="4">
        <v>205102950</v>
      </c>
      <c r="D9" s="4">
        <f>1014780+39922</f>
        <v>1054702</v>
      </c>
      <c r="E9" s="4">
        <f>9376965+1209552+790240</f>
        <v>11376757</v>
      </c>
      <c r="F9" s="4">
        <v>14960336</v>
      </c>
      <c r="G9" s="4">
        <v>4163770</v>
      </c>
      <c r="H9" s="4">
        <v>2334794</v>
      </c>
      <c r="I9" s="4">
        <f t="shared" si="0"/>
        <v>19124106</v>
      </c>
      <c r="J9" s="5">
        <v>1.66</v>
      </c>
      <c r="K9" s="5">
        <v>28.91</v>
      </c>
      <c r="L9" s="4">
        <v>87195</v>
      </c>
      <c r="M9" s="6">
        <f>(L9-L8)/L8</f>
        <v>0.39829693062638316</v>
      </c>
      <c r="N9">
        <f t="shared" si="4"/>
        <v>12287112.5</v>
      </c>
      <c r="O9">
        <f t="shared" si="5"/>
        <v>2575876</v>
      </c>
      <c r="P9">
        <f t="shared" si="6"/>
        <v>14862988.5</v>
      </c>
      <c r="Q9">
        <f t="shared" si="7"/>
        <v>17.330808000019644</v>
      </c>
      <c r="R9" s="23"/>
    </row>
    <row r="10" spans="1:18" x14ac:dyDescent="0.25">
      <c r="A10" s="1" t="s">
        <v>3</v>
      </c>
      <c r="B10" s="1">
        <v>2011</v>
      </c>
      <c r="C10" s="4">
        <v>281019319</v>
      </c>
      <c r="D10" s="4">
        <f>1207683+29304</f>
        <v>1236987</v>
      </c>
      <c r="E10" s="4">
        <f>9376965+1753237+828890</f>
        <v>11959092</v>
      </c>
      <c r="F10" s="4">
        <v>25460938</v>
      </c>
      <c r="G10" s="4">
        <v>6607558</v>
      </c>
      <c r="H10" s="4">
        <v>3207841</v>
      </c>
      <c r="I10" s="4">
        <f t="shared" si="0"/>
        <v>32068496</v>
      </c>
      <c r="J10" s="5">
        <v>1.73</v>
      </c>
      <c r="K10" s="5">
        <v>36.020000000000003</v>
      </c>
      <c r="L10" s="4">
        <v>102890</v>
      </c>
      <c r="M10" s="6">
        <f t="shared" ref="M10:M13" si="8">(L10-L9)/L9</f>
        <v>0.17999885314524916</v>
      </c>
      <c r="N10">
        <f t="shared" si="4"/>
        <v>20210637</v>
      </c>
      <c r="O10">
        <f t="shared" si="5"/>
        <v>5385664</v>
      </c>
      <c r="P10">
        <f t="shared" si="6"/>
        <v>25596301</v>
      </c>
      <c r="Q10">
        <f t="shared" si="7"/>
        <v>21.040790229807033</v>
      </c>
      <c r="R10" s="23"/>
    </row>
    <row r="11" spans="1:18" x14ac:dyDescent="0.25">
      <c r="A11" s="1" t="s">
        <v>3</v>
      </c>
      <c r="B11" s="1">
        <v>2012</v>
      </c>
      <c r="C11" s="4">
        <v>176307607</v>
      </c>
      <c r="D11" s="4">
        <f>2447069-1009008+139427-104034</f>
        <v>1473454</v>
      </c>
      <c r="E11" s="4">
        <f>9376965+2582364+666123</f>
        <v>12625452</v>
      </c>
      <c r="F11" s="4">
        <v>22269055</v>
      </c>
      <c r="G11" s="4">
        <v>6870928</v>
      </c>
      <c r="H11" s="4">
        <v>784040</v>
      </c>
      <c r="I11" s="4">
        <f t="shared" si="0"/>
        <v>29139983</v>
      </c>
      <c r="J11" s="5">
        <v>0.5</v>
      </c>
      <c r="K11" s="5">
        <v>8.5</v>
      </c>
      <c r="L11" s="4">
        <v>102815</v>
      </c>
      <c r="M11" s="7">
        <f>(L11-L10)/L10</f>
        <v>-7.2893381280979687E-4</v>
      </c>
      <c r="N11">
        <f t="shared" si="4"/>
        <v>23864996.5</v>
      </c>
      <c r="O11">
        <f t="shared" si="5"/>
        <v>6739243</v>
      </c>
      <c r="P11">
        <f t="shared" si="6"/>
        <v>30604239.5</v>
      </c>
      <c r="Q11">
        <f t="shared" si="7"/>
        <v>22.020619071419826</v>
      </c>
      <c r="R11" s="23"/>
    </row>
    <row r="12" spans="1:18" x14ac:dyDescent="0.25">
      <c r="A12" s="1" t="s">
        <v>3</v>
      </c>
      <c r="B12" s="1">
        <v>2013</v>
      </c>
      <c r="C12" s="4">
        <v>166598989</v>
      </c>
      <c r="D12" s="4">
        <v>2552768</v>
      </c>
      <c r="E12" s="4">
        <v>12504202</v>
      </c>
      <c r="F12" s="4">
        <v>15205073</v>
      </c>
      <c r="G12" s="4">
        <v>4386413</v>
      </c>
      <c r="H12" s="4">
        <v>826493</v>
      </c>
      <c r="I12" s="4">
        <f t="shared" si="0"/>
        <v>19591486</v>
      </c>
      <c r="J12" s="5">
        <v>0.6</v>
      </c>
      <c r="K12" s="5">
        <v>8.1999999999999993</v>
      </c>
      <c r="L12" s="4">
        <v>107190</v>
      </c>
      <c r="M12" s="6">
        <f t="shared" si="8"/>
        <v>4.2552156786461119E-2</v>
      </c>
      <c r="N12">
        <f t="shared" si="4"/>
        <v>18737064</v>
      </c>
      <c r="O12">
        <f t="shared" si="5"/>
        <v>5628670.5</v>
      </c>
      <c r="P12">
        <f t="shared" si="6"/>
        <v>24365734.5</v>
      </c>
      <c r="Q12">
        <f t="shared" si="7"/>
        <v>23.100762671447477</v>
      </c>
      <c r="R12" s="23"/>
    </row>
    <row r="13" spans="1:18" x14ac:dyDescent="0.25">
      <c r="A13" s="1" t="s">
        <v>3</v>
      </c>
      <c r="B13" s="1">
        <v>2014</v>
      </c>
      <c r="C13" s="4">
        <v>179609771</v>
      </c>
      <c r="D13" s="4">
        <v>2804555</v>
      </c>
      <c r="E13" s="4">
        <v>12397303</v>
      </c>
      <c r="F13" s="4">
        <v>13702832</v>
      </c>
      <c r="G13" s="4">
        <v>4765633</v>
      </c>
      <c r="H13" s="4">
        <v>951802</v>
      </c>
      <c r="I13" s="4">
        <f t="shared" si="0"/>
        <v>18468465</v>
      </c>
      <c r="J13" s="5">
        <v>0.7</v>
      </c>
      <c r="K13" s="5">
        <v>9.8000000000000007</v>
      </c>
      <c r="L13" s="4">
        <v>116324</v>
      </c>
      <c r="M13" s="6">
        <f t="shared" si="8"/>
        <v>8.5213172870603607E-2</v>
      </c>
      <c r="N13">
        <f t="shared" si="4"/>
        <v>14453952.5</v>
      </c>
      <c r="O13">
        <f t="shared" si="5"/>
        <v>4576023</v>
      </c>
      <c r="P13">
        <f t="shared" si="6"/>
        <v>19029975.5</v>
      </c>
      <c r="Q13">
        <f t="shared" si="7"/>
        <v>24.046394594675121</v>
      </c>
      <c r="R13" s="23"/>
    </row>
    <row r="14" spans="1:18" x14ac:dyDescent="0.25">
      <c r="A14" s="1" t="s">
        <v>4</v>
      </c>
      <c r="B14" s="1">
        <v>2009</v>
      </c>
      <c r="C14" s="4">
        <v>296432087</v>
      </c>
      <c r="D14" s="4">
        <f>1198423+698201</f>
        <v>1896624</v>
      </c>
      <c r="E14" s="4">
        <v>17639330</v>
      </c>
      <c r="F14" s="4">
        <v>21209756</v>
      </c>
      <c r="G14" s="4">
        <v>1968238</v>
      </c>
      <c r="H14" s="4">
        <v>2817501</v>
      </c>
      <c r="I14" s="4">
        <f t="shared" si="0"/>
        <v>23177994</v>
      </c>
      <c r="J14" s="5">
        <v>0.94</v>
      </c>
      <c r="K14" s="5">
        <v>21.04</v>
      </c>
      <c r="L14" s="4">
        <v>198979</v>
      </c>
      <c r="Q14" t="e">
        <f t="shared" si="7"/>
        <v>#DIV/0!</v>
      </c>
      <c r="R14" s="23"/>
    </row>
    <row r="15" spans="1:18" x14ac:dyDescent="0.25">
      <c r="A15" s="1" t="s">
        <v>4</v>
      </c>
      <c r="B15" s="1">
        <v>2010</v>
      </c>
      <c r="C15" s="4">
        <v>366267769</v>
      </c>
      <c r="D15" s="4">
        <v>3496768</v>
      </c>
      <c r="E15" s="4">
        <v>24219730</v>
      </c>
      <c r="F15" s="4">
        <v>29781863</v>
      </c>
      <c r="G15" s="4">
        <v>2411228</v>
      </c>
      <c r="H15" s="4">
        <v>3760715</v>
      </c>
      <c r="I15" s="4">
        <f t="shared" si="0"/>
        <v>32193091</v>
      </c>
      <c r="J15" s="5">
        <v>1.1299999999999999</v>
      </c>
      <c r="K15" s="5">
        <v>17.96</v>
      </c>
      <c r="L15" s="4">
        <v>254192</v>
      </c>
      <c r="M15" s="6">
        <f>(L15-L14)/L14</f>
        <v>0.27748154327843644</v>
      </c>
      <c r="N15">
        <f t="shared" si="4"/>
        <v>25495809.5</v>
      </c>
      <c r="O15">
        <f t="shared" si="5"/>
        <v>2189733</v>
      </c>
      <c r="P15">
        <f t="shared" si="6"/>
        <v>27685542.5</v>
      </c>
      <c r="Q15">
        <f t="shared" si="7"/>
        <v>7.9093013980130609</v>
      </c>
      <c r="R15" s="23"/>
    </row>
    <row r="16" spans="1:18" x14ac:dyDescent="0.25">
      <c r="A16" s="1" t="s">
        <v>4</v>
      </c>
      <c r="B16" s="1">
        <v>2011</v>
      </c>
      <c r="C16" s="4">
        <v>405755454</v>
      </c>
      <c r="D16" s="4">
        <v>3640938</v>
      </c>
      <c r="E16" s="4">
        <v>24390455</v>
      </c>
      <c r="F16" s="4">
        <v>44557111</v>
      </c>
      <c r="G16" s="4">
        <v>2813420</v>
      </c>
      <c r="H16" s="4">
        <v>3199608</v>
      </c>
      <c r="I16" s="4">
        <f t="shared" si="0"/>
        <v>47370531</v>
      </c>
      <c r="J16" s="5">
        <v>0.83</v>
      </c>
      <c r="K16" s="5">
        <v>13.16</v>
      </c>
      <c r="L16" s="4">
        <v>293937</v>
      </c>
      <c r="M16" s="6">
        <f t="shared" ref="M16:M19" si="9">(L16-L15)/L15</f>
        <v>0.15635818593818845</v>
      </c>
      <c r="N16">
        <f t="shared" si="4"/>
        <v>37169487</v>
      </c>
      <c r="O16">
        <f t="shared" si="5"/>
        <v>2612324</v>
      </c>
      <c r="P16">
        <f t="shared" si="6"/>
        <v>39781811</v>
      </c>
      <c r="Q16">
        <f t="shared" si="7"/>
        <v>6.5666291562241854</v>
      </c>
      <c r="R16" s="23"/>
    </row>
    <row r="17" spans="1:18" x14ac:dyDescent="0.25">
      <c r="A17" s="1" t="s">
        <v>4</v>
      </c>
      <c r="B17" s="1">
        <v>2012</v>
      </c>
      <c r="C17" s="4">
        <v>484784560</v>
      </c>
      <c r="D17" s="4">
        <v>4228999</v>
      </c>
      <c r="E17" s="4">
        <v>26494446</v>
      </c>
      <c r="F17" s="4">
        <v>30522623</v>
      </c>
      <c r="G17" s="4">
        <v>1881855</v>
      </c>
      <c r="H17" s="4">
        <v>2570819</v>
      </c>
      <c r="I17" s="4">
        <f t="shared" si="0"/>
        <v>32404478</v>
      </c>
      <c r="J17" s="5">
        <v>0.74</v>
      </c>
      <c r="K17" s="5">
        <v>12.09</v>
      </c>
      <c r="L17" s="4">
        <v>339924</v>
      </c>
      <c r="M17" s="6">
        <f t="shared" si="9"/>
        <v>0.1564518927525286</v>
      </c>
      <c r="N17">
        <f t="shared" si="4"/>
        <v>37539867</v>
      </c>
      <c r="O17">
        <f t="shared" si="5"/>
        <v>2347637.5</v>
      </c>
      <c r="P17">
        <f t="shared" si="6"/>
        <v>39887504.5</v>
      </c>
      <c r="Q17">
        <f t="shared" si="7"/>
        <v>5.8856464685575904</v>
      </c>
      <c r="R17" s="23"/>
    </row>
    <row r="18" spans="1:18" x14ac:dyDescent="0.25">
      <c r="A18" s="1" t="s">
        <v>4</v>
      </c>
      <c r="B18" s="1">
        <v>2013</v>
      </c>
      <c r="C18" s="4">
        <v>548386083</v>
      </c>
      <c r="D18" s="4">
        <v>5201097</v>
      </c>
      <c r="E18" s="4">
        <v>32039983</v>
      </c>
      <c r="F18" s="4">
        <v>42930192</v>
      </c>
      <c r="G18" s="4">
        <v>3314286</v>
      </c>
      <c r="H18" s="4">
        <v>4030709</v>
      </c>
      <c r="I18" s="4">
        <f t="shared" si="0"/>
        <v>46244478</v>
      </c>
      <c r="J18" s="5">
        <v>0.78</v>
      </c>
      <c r="K18" s="5">
        <v>13.8</v>
      </c>
      <c r="L18" s="4">
        <v>391035</v>
      </c>
      <c r="M18" s="6">
        <f t="shared" si="9"/>
        <v>0.15036008048857979</v>
      </c>
      <c r="N18">
        <f t="shared" si="4"/>
        <v>36726407.5</v>
      </c>
      <c r="O18">
        <f t="shared" si="5"/>
        <v>2598070.5</v>
      </c>
      <c r="P18">
        <f t="shared" si="6"/>
        <v>39324478</v>
      </c>
      <c r="Q18">
        <f t="shared" si="7"/>
        <v>6.6067513979460841</v>
      </c>
      <c r="R18" s="23"/>
    </row>
    <row r="19" spans="1:18" x14ac:dyDescent="0.25">
      <c r="A19" s="1" t="s">
        <v>4</v>
      </c>
      <c r="B19" s="1">
        <v>2014</v>
      </c>
      <c r="C19" s="4">
        <v>650340373</v>
      </c>
      <c r="D19" s="4">
        <v>6672040</v>
      </c>
      <c r="E19" s="4">
        <v>33271267</v>
      </c>
      <c r="F19" s="4">
        <v>43984255</v>
      </c>
      <c r="G19" s="4">
        <v>2981200</v>
      </c>
      <c r="H19" s="4">
        <v>4947887</v>
      </c>
      <c r="I19" s="4">
        <f t="shared" si="0"/>
        <v>46965455</v>
      </c>
      <c r="J19" s="5">
        <v>0.83</v>
      </c>
      <c r="K19" s="5">
        <v>15.27</v>
      </c>
      <c r="L19" s="4">
        <v>445693</v>
      </c>
      <c r="M19" s="6">
        <f t="shared" si="9"/>
        <v>0.13977776925339164</v>
      </c>
      <c r="N19">
        <f t="shared" si="4"/>
        <v>43457223.5</v>
      </c>
      <c r="O19">
        <f t="shared" si="5"/>
        <v>3147743</v>
      </c>
      <c r="P19">
        <f t="shared" si="6"/>
        <v>46604966.5</v>
      </c>
      <c r="Q19">
        <f t="shared" si="7"/>
        <v>6.7540934719908021</v>
      </c>
      <c r="R19" s="23"/>
    </row>
    <row r="20" spans="1:18" x14ac:dyDescent="0.25">
      <c r="A20" s="1" t="s">
        <v>17</v>
      </c>
      <c r="B20" s="1">
        <v>2009</v>
      </c>
      <c r="C20" s="4">
        <v>42520402</v>
      </c>
      <c r="D20" s="4">
        <v>793784</v>
      </c>
      <c r="E20" s="4">
        <v>4200523</v>
      </c>
      <c r="F20" s="4">
        <v>3325056</v>
      </c>
      <c r="G20" s="4">
        <v>272570</v>
      </c>
      <c r="H20" s="4">
        <v>1663581</v>
      </c>
      <c r="I20" s="4">
        <f t="shared" si="0"/>
        <v>3597626</v>
      </c>
      <c r="J20" s="5">
        <v>1.49</v>
      </c>
      <c r="K20" s="5">
        <v>18.059999999999999</v>
      </c>
      <c r="L20" s="4">
        <v>29464</v>
      </c>
      <c r="Q20" t="e">
        <f t="shared" si="7"/>
        <v>#DIV/0!</v>
      </c>
      <c r="R20" s="23"/>
    </row>
    <row r="21" spans="1:18" x14ac:dyDescent="0.25">
      <c r="A21" s="1" t="s">
        <v>17</v>
      </c>
      <c r="B21" s="1">
        <v>2010</v>
      </c>
      <c r="C21" s="4">
        <v>55873084</v>
      </c>
      <c r="D21" s="4">
        <v>940622</v>
      </c>
      <c r="E21" s="4">
        <v>5420283</v>
      </c>
      <c r="F21" s="4">
        <v>4508605</v>
      </c>
      <c r="G21" s="4">
        <v>405432</v>
      </c>
      <c r="H21" s="4">
        <v>659328</v>
      </c>
      <c r="I21" s="4">
        <f t="shared" si="0"/>
        <v>4914037</v>
      </c>
      <c r="J21" s="5">
        <v>1.4</v>
      </c>
      <c r="K21" s="5">
        <v>18.579999999999998</v>
      </c>
      <c r="L21" s="4">
        <v>38436</v>
      </c>
      <c r="M21" s="6">
        <f>(L21-L20)/L20</f>
        <v>0.304507195221287</v>
      </c>
      <c r="N21">
        <f t="shared" si="4"/>
        <v>3916830.5</v>
      </c>
      <c r="O21">
        <f t="shared" si="5"/>
        <v>339001</v>
      </c>
      <c r="P21">
        <f t="shared" si="6"/>
        <v>4255831.5</v>
      </c>
      <c r="Q21">
        <f t="shared" si="7"/>
        <v>7.9655644261291831</v>
      </c>
      <c r="R21" s="23"/>
    </row>
    <row r="22" spans="1:18" x14ac:dyDescent="0.25">
      <c r="A22" s="1" t="s">
        <v>17</v>
      </c>
      <c r="B22" s="1">
        <v>2011</v>
      </c>
      <c r="C22" s="4">
        <v>65548578</v>
      </c>
      <c r="D22" s="4">
        <v>1223566</v>
      </c>
      <c r="E22" s="4">
        <v>5813765</v>
      </c>
      <c r="F22" s="4">
        <v>7348942</v>
      </c>
      <c r="G22" s="4">
        <v>466687</v>
      </c>
      <c r="H22" s="4">
        <v>947156</v>
      </c>
      <c r="I22" s="4">
        <f t="shared" si="0"/>
        <v>7815629</v>
      </c>
      <c r="J22" s="5">
        <v>1.53</v>
      </c>
      <c r="K22" s="5">
        <v>19.579999999999998</v>
      </c>
      <c r="L22" s="4">
        <v>44003</v>
      </c>
      <c r="M22" s="6">
        <f t="shared" ref="M22:M25" si="10">(L22-L21)/L21</f>
        <v>0.14483817254657091</v>
      </c>
      <c r="N22">
        <f t="shared" si="4"/>
        <v>5928773.5</v>
      </c>
      <c r="O22">
        <f t="shared" si="5"/>
        <v>436059.5</v>
      </c>
      <c r="P22">
        <f t="shared" si="6"/>
        <v>6364833</v>
      </c>
      <c r="Q22">
        <f t="shared" si="7"/>
        <v>6.8510752756592357</v>
      </c>
      <c r="R22" s="23"/>
    </row>
    <row r="23" spans="1:18" x14ac:dyDescent="0.25">
      <c r="A23" s="1" t="s">
        <v>17</v>
      </c>
      <c r="B23" s="1">
        <v>2012</v>
      </c>
      <c r="C23" s="4">
        <v>69278220</v>
      </c>
      <c r="D23" s="4">
        <v>1379110</v>
      </c>
      <c r="E23" s="4">
        <v>6104190</v>
      </c>
      <c r="F23" s="4">
        <v>7457650</v>
      </c>
      <c r="G23" s="4">
        <v>528760</v>
      </c>
      <c r="H23" s="4">
        <v>577210</v>
      </c>
      <c r="I23" s="4">
        <f t="shared" si="0"/>
        <v>7986410</v>
      </c>
      <c r="J23" s="5">
        <v>0.83</v>
      </c>
      <c r="K23" s="5">
        <v>11.2</v>
      </c>
      <c r="L23" s="4">
        <f>55449/100*(100-7.43)</f>
        <v>51329.139299999995</v>
      </c>
      <c r="M23" s="6">
        <f t="shared" si="10"/>
        <v>0.16649181419448664</v>
      </c>
      <c r="N23">
        <f t="shared" si="4"/>
        <v>7403296</v>
      </c>
      <c r="O23">
        <f t="shared" si="5"/>
        <v>497723.5</v>
      </c>
      <c r="P23">
        <f t="shared" si="6"/>
        <v>7901019.5</v>
      </c>
      <c r="Q23">
        <f t="shared" si="7"/>
        <v>6.2994845158906392</v>
      </c>
      <c r="R23" s="23"/>
    </row>
    <row r="24" spans="1:18" x14ac:dyDescent="0.25">
      <c r="A24" s="1" t="s">
        <v>17</v>
      </c>
      <c r="B24" s="1">
        <v>2013</v>
      </c>
      <c r="C24" s="4">
        <v>74919700</v>
      </c>
      <c r="D24" s="4">
        <v>1615080</v>
      </c>
      <c r="E24" s="4">
        <v>5885000</v>
      </c>
      <c r="F24" s="4">
        <v>6577510</v>
      </c>
      <c r="G24" s="4">
        <v>624810</v>
      </c>
      <c r="H24" s="4">
        <v>32815</v>
      </c>
      <c r="I24" s="4">
        <f t="shared" si="0"/>
        <v>7202320</v>
      </c>
      <c r="J24" s="5">
        <v>0.46</v>
      </c>
      <c r="K24" s="5">
        <v>5.89</v>
      </c>
      <c r="L24" s="4">
        <v>55449</v>
      </c>
      <c r="M24" s="6">
        <f t="shared" si="10"/>
        <v>8.0263584314572853E-2</v>
      </c>
      <c r="N24">
        <f t="shared" si="4"/>
        <v>7017580</v>
      </c>
      <c r="O24">
        <f t="shared" si="5"/>
        <v>576785</v>
      </c>
      <c r="P24">
        <f t="shared" si="6"/>
        <v>7594365</v>
      </c>
      <c r="Q24">
        <f t="shared" si="7"/>
        <v>7.5949075399984061</v>
      </c>
      <c r="R24" s="23"/>
    </row>
    <row r="25" spans="1:18" x14ac:dyDescent="0.25">
      <c r="A25" s="1" t="s">
        <v>17</v>
      </c>
      <c r="B25" s="1">
        <v>2014</v>
      </c>
      <c r="C25" s="4">
        <v>87108028</v>
      </c>
      <c r="D25" s="4">
        <v>1757792</v>
      </c>
      <c r="E25" s="4">
        <v>5641903</v>
      </c>
      <c r="F25" s="4">
        <v>5592157</v>
      </c>
      <c r="G25" s="4">
        <v>739118</v>
      </c>
      <c r="H25" s="4">
        <v>26983</v>
      </c>
      <c r="I25" s="4">
        <f t="shared" si="0"/>
        <v>6331275</v>
      </c>
      <c r="J25" s="5">
        <f>H25/C25*100</f>
        <v>3.0976478999157231E-2</v>
      </c>
      <c r="K25" s="5">
        <f>H25/E25*100</f>
        <v>0.4782606152569443</v>
      </c>
      <c r="L25" s="4">
        <v>56006</v>
      </c>
      <c r="M25" s="6">
        <f t="shared" si="10"/>
        <v>1.0045266821764143E-2</v>
      </c>
      <c r="N25">
        <f t="shared" si="4"/>
        <v>6084833.5</v>
      </c>
      <c r="O25">
        <f t="shared" si="5"/>
        <v>681964</v>
      </c>
      <c r="P25">
        <f t="shared" si="6"/>
        <v>6766797.5</v>
      </c>
      <c r="Q25">
        <f t="shared" si="7"/>
        <v>10.078090854647268</v>
      </c>
      <c r="R25" s="23"/>
    </row>
    <row r="26" spans="1:18" x14ac:dyDescent="0.25">
      <c r="A26" s="1" t="s">
        <v>5</v>
      </c>
      <c r="B26" s="1">
        <v>2009</v>
      </c>
      <c r="C26" s="4">
        <v>65448356</v>
      </c>
      <c r="D26" s="4">
        <f>430282+507276</f>
        <v>937558</v>
      </c>
      <c r="E26" s="4">
        <v>13353319</v>
      </c>
      <c r="F26" s="4">
        <v>4344177</v>
      </c>
      <c r="G26" s="4">
        <v>267762</v>
      </c>
      <c r="H26" s="4">
        <v>1132463</v>
      </c>
      <c r="I26" s="4">
        <f t="shared" si="0"/>
        <v>4611939</v>
      </c>
      <c r="J26" s="5">
        <v>1.99</v>
      </c>
      <c r="K26" s="5">
        <v>8.65</v>
      </c>
      <c r="L26" s="4">
        <v>38580</v>
      </c>
      <c r="Q26" t="e">
        <f t="shared" si="7"/>
        <v>#DIV/0!</v>
      </c>
      <c r="R26" s="23"/>
    </row>
    <row r="27" spans="1:18" x14ac:dyDescent="0.25">
      <c r="A27" s="1" t="s">
        <v>5</v>
      </c>
      <c r="B27" s="1">
        <v>2010</v>
      </c>
      <c r="C27" s="4">
        <v>131105060</v>
      </c>
      <c r="D27" s="4">
        <v>1067493</v>
      </c>
      <c r="E27" s="4">
        <v>13505922</v>
      </c>
      <c r="F27" s="4">
        <v>7543195</v>
      </c>
      <c r="G27" s="4">
        <v>560005</v>
      </c>
      <c r="H27" s="4">
        <v>1809821</v>
      </c>
      <c r="I27" s="4">
        <f t="shared" si="0"/>
        <v>8103200</v>
      </c>
      <c r="J27" s="5">
        <v>1.85</v>
      </c>
      <c r="K27" s="5">
        <v>13.51</v>
      </c>
      <c r="L27" s="4">
        <v>62346</v>
      </c>
      <c r="M27" s="6">
        <f>(L27-L26)/L26</f>
        <v>0.61601866251944015</v>
      </c>
      <c r="N27">
        <f t="shared" si="4"/>
        <v>5943686</v>
      </c>
      <c r="O27">
        <f t="shared" si="5"/>
        <v>413883.5</v>
      </c>
      <c r="P27">
        <f t="shared" si="6"/>
        <v>6357569.5</v>
      </c>
      <c r="Q27">
        <f t="shared" si="7"/>
        <v>6.5100900587874033</v>
      </c>
      <c r="R27" s="23"/>
    </row>
    <row r="28" spans="1:18" x14ac:dyDescent="0.25">
      <c r="A28" s="1" t="s">
        <v>5</v>
      </c>
      <c r="B28" s="1">
        <v>2011</v>
      </c>
      <c r="C28" s="4">
        <v>183567032</v>
      </c>
      <c r="D28" s="4">
        <v>1912605</v>
      </c>
      <c r="E28" s="4">
        <v>16302520</v>
      </c>
      <c r="F28" s="4">
        <v>17549942</v>
      </c>
      <c r="G28" s="4">
        <v>692970</v>
      </c>
      <c r="H28" s="4">
        <v>3038864</v>
      </c>
      <c r="I28" s="4">
        <f t="shared" si="0"/>
        <v>18242912</v>
      </c>
      <c r="J28" s="5">
        <v>1.93</v>
      </c>
      <c r="K28" s="5">
        <v>20.39</v>
      </c>
      <c r="L28" s="4">
        <v>74663</v>
      </c>
      <c r="M28" s="6">
        <f t="shared" ref="M28:M31" si="11">(L28-L27)/L27</f>
        <v>0.1975587848458602</v>
      </c>
      <c r="N28">
        <f t="shared" si="4"/>
        <v>12546568.5</v>
      </c>
      <c r="O28">
        <f t="shared" si="5"/>
        <v>626487.5</v>
      </c>
      <c r="P28">
        <f t="shared" si="6"/>
        <v>13173056</v>
      </c>
      <c r="Q28">
        <f t="shared" si="7"/>
        <v>4.7558250720258082</v>
      </c>
      <c r="R28" s="23"/>
    </row>
    <row r="29" spans="1:18" x14ac:dyDescent="0.25">
      <c r="A29" s="1" t="s">
        <v>5</v>
      </c>
      <c r="B29" s="1">
        <v>2012</v>
      </c>
      <c r="C29" s="4">
        <v>170156010</v>
      </c>
      <c r="D29" s="4">
        <v>3314727</v>
      </c>
      <c r="E29" s="4">
        <v>154343805</v>
      </c>
      <c r="F29" s="4">
        <v>16931873</v>
      </c>
      <c r="G29" s="4">
        <v>410766</v>
      </c>
      <c r="H29" s="4">
        <v>2138655</v>
      </c>
      <c r="I29" s="4">
        <f t="shared" si="0"/>
        <v>17342639</v>
      </c>
      <c r="J29" s="5">
        <v>1.2</v>
      </c>
      <c r="K29" s="5">
        <v>13.3</v>
      </c>
      <c r="L29" s="4">
        <v>74922</v>
      </c>
      <c r="M29" s="7">
        <f t="shared" si="11"/>
        <v>3.4689203487671271E-3</v>
      </c>
      <c r="N29">
        <f t="shared" si="4"/>
        <v>17240907.5</v>
      </c>
      <c r="O29">
        <f t="shared" si="5"/>
        <v>551868</v>
      </c>
      <c r="P29">
        <f t="shared" si="6"/>
        <v>17792775.5</v>
      </c>
      <c r="Q29">
        <f t="shared" si="7"/>
        <v>3.1016408878985744</v>
      </c>
      <c r="R29" s="23"/>
    </row>
    <row r="30" spans="1:18" x14ac:dyDescent="0.25">
      <c r="A30" s="1" t="s">
        <v>5</v>
      </c>
      <c r="B30" s="1">
        <v>2013</v>
      </c>
      <c r="C30" s="4">
        <v>169835460</v>
      </c>
      <c r="D30" s="4">
        <v>4320661</v>
      </c>
      <c r="E30" s="4">
        <v>14680317</v>
      </c>
      <c r="F30" s="4">
        <v>10902228</v>
      </c>
      <c r="G30" s="4">
        <v>459345</v>
      </c>
      <c r="H30" s="4">
        <v>658706</v>
      </c>
      <c r="I30" s="4">
        <f t="shared" si="0"/>
        <v>11361573</v>
      </c>
      <c r="J30" s="5">
        <v>0.4</v>
      </c>
      <c r="K30" s="5">
        <v>4.3</v>
      </c>
      <c r="L30" s="4">
        <v>83354</v>
      </c>
      <c r="M30" s="6">
        <f t="shared" si="11"/>
        <v>0.11254371212727904</v>
      </c>
      <c r="N30">
        <f t="shared" si="4"/>
        <v>13917050.5</v>
      </c>
      <c r="O30">
        <f t="shared" si="5"/>
        <v>435055.5</v>
      </c>
      <c r="P30">
        <f t="shared" si="6"/>
        <v>14352106</v>
      </c>
      <c r="Q30">
        <f t="shared" si="7"/>
        <v>3.031300772165423</v>
      </c>
      <c r="R30" s="23"/>
    </row>
    <row r="31" spans="1:18" x14ac:dyDescent="0.25">
      <c r="A31" s="1" t="s">
        <v>5</v>
      </c>
      <c r="B31" s="1">
        <v>2014</v>
      </c>
      <c r="C31" s="4">
        <v>161093836</v>
      </c>
      <c r="D31" s="4">
        <v>5237236</v>
      </c>
      <c r="E31" s="4">
        <v>14068297</v>
      </c>
      <c r="F31" s="4">
        <v>8564183</v>
      </c>
      <c r="G31" s="4">
        <v>571647</v>
      </c>
      <c r="H31" s="4">
        <v>56084</v>
      </c>
      <c r="I31" s="4">
        <f t="shared" si="0"/>
        <v>9135830</v>
      </c>
      <c r="J31" s="5">
        <v>0.03</v>
      </c>
      <c r="K31" s="5">
        <v>0.39</v>
      </c>
      <c r="L31" s="4">
        <v>97956</v>
      </c>
      <c r="M31" s="6">
        <f t="shared" si="11"/>
        <v>0.17518055522230486</v>
      </c>
      <c r="N31">
        <f t="shared" si="4"/>
        <v>9733205.5</v>
      </c>
      <c r="O31">
        <f t="shared" si="5"/>
        <v>515496</v>
      </c>
      <c r="P31">
        <f t="shared" si="6"/>
        <v>10248701.5</v>
      </c>
      <c r="Q31">
        <f t="shared" si="7"/>
        <v>5.0298664664982198</v>
      </c>
      <c r="R31" s="23"/>
    </row>
    <row r="32" spans="1:18" x14ac:dyDescent="0.25">
      <c r="A32" s="1" t="s">
        <v>18</v>
      </c>
      <c r="B32" s="1">
        <v>2009</v>
      </c>
      <c r="C32" s="4">
        <v>19127427</v>
      </c>
      <c r="D32" s="4">
        <v>250618</v>
      </c>
      <c r="E32" s="4">
        <v>1796165</v>
      </c>
      <c r="F32" s="4">
        <v>1039175</v>
      </c>
      <c r="G32" s="4">
        <v>151794</v>
      </c>
      <c r="H32" s="4">
        <v>194205</v>
      </c>
      <c r="I32" s="4">
        <f t="shared" si="0"/>
        <v>1190969</v>
      </c>
      <c r="J32" s="5">
        <v>1.54</v>
      </c>
      <c r="K32" s="5">
        <v>12</v>
      </c>
      <c r="L32" s="4">
        <v>8231</v>
      </c>
      <c r="Q32" t="e">
        <f t="shared" si="7"/>
        <v>#DIV/0!</v>
      </c>
      <c r="R32" s="23"/>
    </row>
    <row r="33" spans="1:18" x14ac:dyDescent="0.25">
      <c r="A33" s="1" t="s">
        <v>18</v>
      </c>
      <c r="B33" s="1">
        <v>2010</v>
      </c>
      <c r="C33" s="4">
        <v>34389227</v>
      </c>
      <c r="D33" s="4">
        <v>256043</v>
      </c>
      <c r="E33" s="4">
        <v>2357637</v>
      </c>
      <c r="F33" s="4">
        <v>2353158</v>
      </c>
      <c r="G33" s="4">
        <v>172265</v>
      </c>
      <c r="H33" s="4">
        <v>269409</v>
      </c>
      <c r="I33" s="4">
        <f t="shared" si="0"/>
        <v>2525423</v>
      </c>
      <c r="J33" s="5">
        <v>1.1299999999999999</v>
      </c>
      <c r="K33" s="5">
        <v>16.98</v>
      </c>
      <c r="L33" s="4">
        <v>11728</v>
      </c>
      <c r="M33" s="6">
        <f>(L33-L32)/L32</f>
        <v>0.42485724699307498</v>
      </c>
      <c r="N33">
        <f t="shared" si="4"/>
        <v>1696166.5</v>
      </c>
      <c r="O33">
        <f t="shared" si="5"/>
        <v>162029.5</v>
      </c>
      <c r="P33">
        <f t="shared" si="6"/>
        <v>1858196</v>
      </c>
      <c r="Q33">
        <f t="shared" si="7"/>
        <v>8.7197206322691478</v>
      </c>
      <c r="R33" s="23"/>
    </row>
    <row r="34" spans="1:18" x14ac:dyDescent="0.25">
      <c r="A34" s="1" t="s">
        <v>18</v>
      </c>
      <c r="B34" s="1">
        <v>2011</v>
      </c>
      <c r="C34" s="4">
        <v>45025421</v>
      </c>
      <c r="D34" s="4">
        <v>327506</v>
      </c>
      <c r="E34" s="4">
        <v>3547632</v>
      </c>
      <c r="F34" s="4">
        <v>5340657</v>
      </c>
      <c r="G34" s="4">
        <v>102574</v>
      </c>
      <c r="H34" s="4">
        <v>426496</v>
      </c>
      <c r="I34" s="4">
        <f t="shared" si="0"/>
        <v>5443231</v>
      </c>
      <c r="J34" s="5">
        <v>1.06</v>
      </c>
      <c r="K34" s="5">
        <v>14.27</v>
      </c>
      <c r="L34" s="4">
        <v>13848</v>
      </c>
      <c r="M34" s="6">
        <f t="shared" ref="M34:M37" si="12">(L34-L33)/L33</f>
        <v>0.18076398362892224</v>
      </c>
      <c r="N34">
        <f t="shared" si="4"/>
        <v>3846907.5</v>
      </c>
      <c r="O34">
        <f t="shared" si="5"/>
        <v>137419.5</v>
      </c>
      <c r="P34">
        <f t="shared" si="6"/>
        <v>3984327</v>
      </c>
      <c r="Q34">
        <f t="shared" si="7"/>
        <v>3.4490015503245588</v>
      </c>
      <c r="R34" s="23"/>
    </row>
    <row r="35" spans="1:18" x14ac:dyDescent="0.25">
      <c r="A35" s="1" t="s">
        <v>18</v>
      </c>
      <c r="B35" s="1">
        <v>2012</v>
      </c>
      <c r="C35" s="4">
        <v>52782831</v>
      </c>
      <c r="D35" s="4">
        <v>311834</v>
      </c>
      <c r="E35" s="4">
        <v>5393746</v>
      </c>
      <c r="F35" s="4">
        <v>5195232</v>
      </c>
      <c r="G35" s="4">
        <v>46344</v>
      </c>
      <c r="H35" s="4">
        <v>326431</v>
      </c>
      <c r="I35" s="4">
        <f t="shared" si="0"/>
        <v>5241576</v>
      </c>
      <c r="J35" s="5">
        <v>0.9</v>
      </c>
      <c r="K35" s="5">
        <v>9.1199999999999992</v>
      </c>
      <c r="L35" s="4">
        <v>24148</v>
      </c>
      <c r="M35" s="6">
        <f t="shared" si="12"/>
        <v>0.74378971692663198</v>
      </c>
      <c r="N35">
        <f t="shared" si="4"/>
        <v>5267944.5</v>
      </c>
      <c r="O35">
        <f t="shared" si="5"/>
        <v>74459</v>
      </c>
      <c r="P35">
        <f t="shared" si="6"/>
        <v>5342403.5</v>
      </c>
      <c r="Q35">
        <f t="shared" si="7"/>
        <v>1.3937359841876413</v>
      </c>
      <c r="R35" s="23"/>
    </row>
    <row r="36" spans="1:18" x14ac:dyDescent="0.25">
      <c r="A36" s="1" t="s">
        <v>18</v>
      </c>
      <c r="B36" s="1">
        <v>2013</v>
      </c>
      <c r="C36" s="4">
        <v>86226641</v>
      </c>
      <c r="D36" s="4">
        <v>590246</v>
      </c>
      <c r="E36" s="4">
        <v>8599548</v>
      </c>
      <c r="F36" s="4">
        <v>4884211</v>
      </c>
      <c r="G36" s="4">
        <v>88647</v>
      </c>
      <c r="H36" s="4">
        <v>217596</v>
      </c>
      <c r="I36" s="4">
        <f t="shared" si="0"/>
        <v>4972858</v>
      </c>
      <c r="J36" s="5">
        <f>H36/C36*100</f>
        <v>0.25235356205050363</v>
      </c>
      <c r="K36" s="5">
        <f>H36/E36*100</f>
        <v>2.5303190353725569</v>
      </c>
      <c r="L36" s="4">
        <v>49403</v>
      </c>
      <c r="M36" s="6">
        <f t="shared" si="12"/>
        <v>1.0458423057810171</v>
      </c>
      <c r="N36">
        <f t="shared" si="4"/>
        <v>5039721.5</v>
      </c>
      <c r="O36">
        <f t="shared" si="5"/>
        <v>67495.5</v>
      </c>
      <c r="P36">
        <f t="shared" si="6"/>
        <v>5107217</v>
      </c>
      <c r="Q36">
        <f t="shared" si="7"/>
        <v>1.3215710239059746</v>
      </c>
      <c r="R36" s="23"/>
    </row>
    <row r="37" spans="1:18" x14ac:dyDescent="0.25">
      <c r="A37" s="1" t="s">
        <v>18</v>
      </c>
      <c r="B37" s="1">
        <v>2014</v>
      </c>
      <c r="C37" s="4">
        <v>99524603</v>
      </c>
      <c r="D37" s="4">
        <v>527397</v>
      </c>
      <c r="E37" s="4">
        <v>8874048</v>
      </c>
      <c r="F37" s="4">
        <v>6298131</v>
      </c>
      <c r="G37" s="4">
        <v>195762</v>
      </c>
      <c r="H37" s="4">
        <v>476877</v>
      </c>
      <c r="I37" s="4">
        <f t="shared" si="0"/>
        <v>6493893</v>
      </c>
      <c r="J37" s="5">
        <f>H37/C37*100</f>
        <v>0.4791548879627282</v>
      </c>
      <c r="K37" s="5">
        <f>H37/E37*100</f>
        <v>5.3738384106103547</v>
      </c>
      <c r="L37" s="4">
        <v>48912</v>
      </c>
      <c r="M37" s="6">
        <f t="shared" si="12"/>
        <v>-9.9386676922454103E-3</v>
      </c>
      <c r="N37">
        <f t="shared" si="4"/>
        <v>5591171</v>
      </c>
      <c r="O37">
        <f t="shared" si="5"/>
        <v>142204.5</v>
      </c>
      <c r="P37">
        <f t="shared" si="6"/>
        <v>5733375.5</v>
      </c>
      <c r="Q37">
        <f t="shared" si="7"/>
        <v>2.4802928048232671</v>
      </c>
      <c r="R37" s="23"/>
    </row>
    <row r="38" spans="1:18" x14ac:dyDescent="0.25">
      <c r="A38" s="1" t="s">
        <v>19</v>
      </c>
      <c r="B38" s="1">
        <v>2009</v>
      </c>
      <c r="C38" s="4">
        <v>7478452</v>
      </c>
      <c r="D38" s="4">
        <v>51901</v>
      </c>
      <c r="E38" s="4">
        <v>1116678</v>
      </c>
      <c r="F38" s="4">
        <v>543763</v>
      </c>
      <c r="G38" s="4">
        <v>9630</v>
      </c>
      <c r="H38" s="4">
        <v>91605</v>
      </c>
      <c r="I38" s="4">
        <f t="shared" si="0"/>
        <v>553393</v>
      </c>
      <c r="J38" s="5">
        <v>1.23</v>
      </c>
      <c r="K38" s="5">
        <v>8.9499999999999993</v>
      </c>
      <c r="L38" s="4">
        <v>4874</v>
      </c>
      <c r="Q38" t="e">
        <f t="shared" si="7"/>
        <v>#DIV/0!</v>
      </c>
      <c r="R38" s="23"/>
    </row>
    <row r="39" spans="1:18" x14ac:dyDescent="0.25">
      <c r="A39" s="1" t="s">
        <v>19</v>
      </c>
      <c r="B39" s="1">
        <v>2010</v>
      </c>
      <c r="C39" s="4">
        <v>12627784</v>
      </c>
      <c r="D39" s="4">
        <v>385565</v>
      </c>
      <c r="E39" s="4">
        <v>3224995</v>
      </c>
      <c r="F39" s="4">
        <v>1339403</v>
      </c>
      <c r="G39" s="4">
        <v>33485</v>
      </c>
      <c r="H39" s="4">
        <v>195347</v>
      </c>
      <c r="I39" s="4">
        <f t="shared" si="0"/>
        <v>1372888</v>
      </c>
      <c r="J39" s="5">
        <v>1.94</v>
      </c>
      <c r="K39" s="5">
        <v>13.02</v>
      </c>
      <c r="L39" s="4">
        <v>7008</v>
      </c>
      <c r="M39" s="6">
        <f>(L39-L38)/L38</f>
        <v>0.43783340172343044</v>
      </c>
      <c r="N39">
        <f t="shared" si="4"/>
        <v>941583</v>
      </c>
      <c r="O39">
        <f t="shared" si="5"/>
        <v>21557.5</v>
      </c>
      <c r="P39">
        <f t="shared" si="6"/>
        <v>963140.5</v>
      </c>
      <c r="Q39">
        <f t="shared" si="7"/>
        <v>2.2382508055678274</v>
      </c>
      <c r="R39" s="23"/>
    </row>
    <row r="40" spans="1:18" x14ac:dyDescent="0.25">
      <c r="A40" s="1" t="s">
        <v>19</v>
      </c>
      <c r="B40" s="1">
        <v>2011</v>
      </c>
      <c r="C40" s="4">
        <v>17849201</v>
      </c>
      <c r="D40" s="4">
        <v>433092</v>
      </c>
      <c r="E40" s="4">
        <v>3456133</v>
      </c>
      <c r="F40" s="4">
        <v>2352900</v>
      </c>
      <c r="G40" s="4">
        <v>72105</v>
      </c>
      <c r="H40" s="4">
        <v>394616</v>
      </c>
      <c r="I40" s="4">
        <f t="shared" si="0"/>
        <v>2425005</v>
      </c>
      <c r="J40" s="5">
        <v>2.21</v>
      </c>
      <c r="K40" s="5">
        <v>11.42</v>
      </c>
      <c r="L40" s="4">
        <v>8404</v>
      </c>
      <c r="M40" s="6">
        <f t="shared" ref="M40:M43" si="13">(L40-L39)/L39</f>
        <v>0.19920091324200914</v>
      </c>
      <c r="N40">
        <f t="shared" si="4"/>
        <v>1846151.5</v>
      </c>
      <c r="O40">
        <f t="shared" si="5"/>
        <v>52795</v>
      </c>
      <c r="P40">
        <f t="shared" si="6"/>
        <v>1898946.5</v>
      </c>
      <c r="Q40">
        <f t="shared" si="7"/>
        <v>2.7802257725533606</v>
      </c>
      <c r="R40" s="23"/>
    </row>
    <row r="41" spans="1:18" x14ac:dyDescent="0.25">
      <c r="A41" s="1" t="s">
        <v>19</v>
      </c>
      <c r="B41" s="1">
        <v>2012</v>
      </c>
      <c r="C41" s="4">
        <v>18580999</v>
      </c>
      <c r="D41" s="4">
        <v>574958</v>
      </c>
      <c r="E41" s="4">
        <v>3444868</v>
      </c>
      <c r="F41" s="4">
        <v>2721758</v>
      </c>
      <c r="G41" s="4">
        <v>7245</v>
      </c>
      <c r="H41" s="4">
        <v>351026</v>
      </c>
      <c r="I41" s="4">
        <f t="shared" si="0"/>
        <v>2729003</v>
      </c>
      <c r="J41" s="5">
        <v>1.89</v>
      </c>
      <c r="K41" s="5">
        <v>11.38</v>
      </c>
      <c r="L41" s="4">
        <v>9683</v>
      </c>
      <c r="M41" s="6">
        <f t="shared" si="13"/>
        <v>0.15218943360304618</v>
      </c>
      <c r="N41">
        <f t="shared" si="4"/>
        <v>2537329</v>
      </c>
      <c r="O41">
        <f t="shared" si="5"/>
        <v>39675</v>
      </c>
      <c r="P41">
        <f t="shared" si="6"/>
        <v>2577004</v>
      </c>
      <c r="Q41">
        <f t="shared" si="7"/>
        <v>1.53957851831041</v>
      </c>
      <c r="R41" s="23"/>
    </row>
    <row r="42" spans="1:18" x14ac:dyDescent="0.25">
      <c r="A42" s="1" t="s">
        <v>19</v>
      </c>
      <c r="B42" s="1">
        <v>2013</v>
      </c>
      <c r="C42" s="4">
        <v>21372115</v>
      </c>
      <c r="D42" s="4">
        <v>661721</v>
      </c>
      <c r="E42" s="4">
        <v>3475706</v>
      </c>
      <c r="F42" s="4">
        <v>2389127</v>
      </c>
      <c r="G42" s="4">
        <v>7018</v>
      </c>
      <c r="H42" s="4">
        <v>313427</v>
      </c>
      <c r="I42" s="4">
        <f t="shared" si="0"/>
        <v>2396145</v>
      </c>
      <c r="J42" s="5">
        <v>1.46</v>
      </c>
      <c r="K42" s="5">
        <v>9.93</v>
      </c>
      <c r="L42" s="4">
        <v>12129</v>
      </c>
      <c r="M42" s="6">
        <f t="shared" si="13"/>
        <v>0.25260766291438602</v>
      </c>
      <c r="N42">
        <f t="shared" si="4"/>
        <v>2555442.5</v>
      </c>
      <c r="O42">
        <f t="shared" si="5"/>
        <v>7131.5</v>
      </c>
      <c r="P42">
        <f t="shared" si="6"/>
        <v>2562574</v>
      </c>
      <c r="Q42">
        <f t="shared" si="7"/>
        <v>0.27829440242506165</v>
      </c>
      <c r="R42" s="23"/>
    </row>
    <row r="43" spans="1:18" x14ac:dyDescent="0.25">
      <c r="A43" s="1" t="s">
        <v>19</v>
      </c>
      <c r="B43" s="1">
        <v>2014</v>
      </c>
      <c r="C43" s="4">
        <v>23103926</v>
      </c>
      <c r="D43" s="4">
        <v>958094</v>
      </c>
      <c r="E43" s="4">
        <v>3364107</v>
      </c>
      <c r="F43" s="4">
        <v>2094846</v>
      </c>
      <c r="G43" s="4">
        <v>6003</v>
      </c>
      <c r="H43" s="4">
        <v>175913</v>
      </c>
      <c r="I43" s="4">
        <f t="shared" si="0"/>
        <v>2100849</v>
      </c>
      <c r="J43" s="5">
        <f>H43/C43*100</f>
        <v>0.76139873370439293</v>
      </c>
      <c r="K43" s="5">
        <f>H43/E43*100</f>
        <v>5.2291142939270365</v>
      </c>
      <c r="L43" s="4">
        <v>13526</v>
      </c>
      <c r="M43" s="6">
        <f t="shared" si="13"/>
        <v>0.11517849781515377</v>
      </c>
      <c r="N43">
        <f t="shared" si="4"/>
        <v>2241986.5</v>
      </c>
      <c r="O43">
        <f t="shared" si="5"/>
        <v>6510.5</v>
      </c>
      <c r="P43">
        <f t="shared" si="6"/>
        <v>2248497</v>
      </c>
      <c r="Q43">
        <f t="shared" si="7"/>
        <v>0.28954897427036819</v>
      </c>
      <c r="R43" s="23"/>
    </row>
    <row r="44" spans="1:18" x14ac:dyDescent="0.25">
      <c r="A44" s="1" t="s">
        <v>6</v>
      </c>
      <c r="B44" s="1">
        <v>2009</v>
      </c>
      <c r="C44" s="4">
        <v>63882044</v>
      </c>
      <c r="D44" s="4">
        <v>258567</v>
      </c>
      <c r="E44" s="4">
        <v>3553452</v>
      </c>
      <c r="F44" s="4">
        <v>4041658</v>
      </c>
      <c r="G44" s="4">
        <v>148192</v>
      </c>
      <c r="H44" s="4">
        <v>772886</v>
      </c>
      <c r="I44" s="4">
        <f t="shared" si="0"/>
        <v>4189850</v>
      </c>
      <c r="J44" s="5">
        <v>1.8</v>
      </c>
      <c r="K44" s="5">
        <v>37.1</v>
      </c>
      <c r="L44" s="4">
        <v>23872</v>
      </c>
      <c r="Q44" t="e">
        <f t="shared" si="7"/>
        <v>#DIV/0!</v>
      </c>
      <c r="R44" s="23"/>
    </row>
    <row r="45" spans="1:18" x14ac:dyDescent="0.25">
      <c r="A45" s="1" t="s">
        <v>6</v>
      </c>
      <c r="B45" s="1">
        <v>2010</v>
      </c>
      <c r="C45" s="4">
        <v>115336083</v>
      </c>
      <c r="D45" s="4">
        <v>615381</v>
      </c>
      <c r="E45" s="4">
        <v>6327589</v>
      </c>
      <c r="F45" s="4">
        <v>8246078</v>
      </c>
      <c r="G45" s="4">
        <v>248498</v>
      </c>
      <c r="H45" s="4">
        <v>1157117</v>
      </c>
      <c r="I45" s="4">
        <f t="shared" si="0"/>
        <v>8494576</v>
      </c>
      <c r="J45" s="5">
        <v>1.55</v>
      </c>
      <c r="K45" s="5">
        <v>35.1</v>
      </c>
      <c r="L45" s="4">
        <v>31830</v>
      </c>
      <c r="M45" s="6">
        <f>(L45-L44)/L44</f>
        <v>0.33336126005361932</v>
      </c>
      <c r="N45">
        <f t="shared" si="4"/>
        <v>6143868</v>
      </c>
      <c r="O45">
        <f t="shared" si="5"/>
        <v>198345</v>
      </c>
      <c r="P45">
        <f t="shared" si="6"/>
        <v>6342213</v>
      </c>
      <c r="Q45">
        <f t="shared" si="7"/>
        <v>3.1273784087667824</v>
      </c>
      <c r="R45" s="23"/>
    </row>
    <row r="46" spans="1:18" x14ac:dyDescent="0.25">
      <c r="A46" s="1" t="s">
        <v>6</v>
      </c>
      <c r="B46" s="1">
        <v>2011</v>
      </c>
      <c r="C46" s="4">
        <v>114374998</v>
      </c>
      <c r="D46" s="4">
        <v>724903</v>
      </c>
      <c r="E46" s="4">
        <v>8400607</v>
      </c>
      <c r="F46" s="4">
        <v>14078653</v>
      </c>
      <c r="G46" s="4">
        <v>440193</v>
      </c>
      <c r="H46" s="4">
        <v>797340</v>
      </c>
      <c r="I46" s="4">
        <f t="shared" si="0"/>
        <v>14518846</v>
      </c>
      <c r="J46" s="5">
        <v>0.7</v>
      </c>
      <c r="K46" s="5">
        <v>14.1</v>
      </c>
      <c r="L46" s="4">
        <v>37753</v>
      </c>
      <c r="M46" s="6">
        <f t="shared" ref="M46:M49" si="14">(L46-L45)/L45</f>
        <v>0.18608231228400879</v>
      </c>
      <c r="N46">
        <f t="shared" si="4"/>
        <v>11162365.5</v>
      </c>
      <c r="O46">
        <f t="shared" si="5"/>
        <v>344345.5</v>
      </c>
      <c r="P46">
        <f t="shared" si="6"/>
        <v>11506711</v>
      </c>
      <c r="Q46">
        <f t="shared" si="7"/>
        <v>2.992562340359465</v>
      </c>
      <c r="R46" s="23"/>
    </row>
    <row r="47" spans="1:18" x14ac:dyDescent="0.25">
      <c r="A47" s="1" t="s">
        <v>6</v>
      </c>
      <c r="B47" s="1">
        <v>2012</v>
      </c>
      <c r="C47" s="4">
        <v>109923376</v>
      </c>
      <c r="D47" s="4">
        <v>900846</v>
      </c>
      <c r="E47" s="4">
        <v>9090031</v>
      </c>
      <c r="F47" s="4">
        <v>11927357</v>
      </c>
      <c r="G47" s="4">
        <v>171870</v>
      </c>
      <c r="H47" s="4">
        <v>226414</v>
      </c>
      <c r="I47" s="4">
        <f t="shared" si="0"/>
        <v>12099227</v>
      </c>
      <c r="J47" s="5">
        <f>H47/C47*100</f>
        <v>0.20597438710397686</v>
      </c>
      <c r="K47" s="5">
        <f>H47/E47*100</f>
        <v>2.4907945858490472</v>
      </c>
      <c r="L47" s="4">
        <v>28943</v>
      </c>
      <c r="M47" s="6">
        <f t="shared" si="14"/>
        <v>-0.23335893836251423</v>
      </c>
      <c r="N47">
        <f t="shared" si="4"/>
        <v>13003005</v>
      </c>
      <c r="O47">
        <f t="shared" si="5"/>
        <v>306031.5</v>
      </c>
      <c r="P47">
        <f t="shared" si="6"/>
        <v>13309036.5</v>
      </c>
      <c r="Q47">
        <f t="shared" si="7"/>
        <v>2.2994264085157479</v>
      </c>
      <c r="R47" s="23"/>
    </row>
    <row r="48" spans="1:18" x14ac:dyDescent="0.25">
      <c r="A48" s="1" t="s">
        <v>6</v>
      </c>
      <c r="B48" s="1">
        <v>2013</v>
      </c>
      <c r="C48" s="4">
        <v>107114882</v>
      </c>
      <c r="D48" s="4">
        <v>847478</v>
      </c>
      <c r="E48" s="4">
        <v>9412546</v>
      </c>
      <c r="F48" s="4">
        <v>8789131</v>
      </c>
      <c r="G48" s="4">
        <v>164030</v>
      </c>
      <c r="H48" s="4">
        <v>329872</v>
      </c>
      <c r="I48" s="4">
        <f t="shared" si="0"/>
        <v>8953161</v>
      </c>
      <c r="J48" s="5">
        <f t="shared" ref="J48:J49" si="15">H48/C48*100</f>
        <v>0.30796094234599447</v>
      </c>
      <c r="K48" s="5">
        <f t="shared" ref="K48:K49" si="16">H48/E48*100</f>
        <v>3.5045990744693305</v>
      </c>
      <c r="L48" s="4">
        <v>47510</v>
      </c>
      <c r="M48" s="6">
        <f t="shared" si="14"/>
        <v>0.64150226306879043</v>
      </c>
      <c r="N48">
        <f t="shared" si="4"/>
        <v>10358244</v>
      </c>
      <c r="O48">
        <f t="shared" si="5"/>
        <v>167950</v>
      </c>
      <c r="P48">
        <f t="shared" si="6"/>
        <v>10526194</v>
      </c>
      <c r="Q48">
        <f t="shared" si="7"/>
        <v>1.5955434604378371</v>
      </c>
      <c r="R48" s="23"/>
    </row>
    <row r="49" spans="1:18" x14ac:dyDescent="0.25">
      <c r="A49" s="1" t="s">
        <v>6</v>
      </c>
      <c r="B49" s="1">
        <v>2014</v>
      </c>
      <c r="C49" s="4">
        <v>104368741</v>
      </c>
      <c r="D49" s="4">
        <v>761082</v>
      </c>
      <c r="E49" s="4">
        <v>8286095</v>
      </c>
      <c r="F49" s="4">
        <v>9136495</v>
      </c>
      <c r="G49" s="4">
        <v>171607</v>
      </c>
      <c r="H49" s="4">
        <v>142756</v>
      </c>
      <c r="I49" s="4">
        <f t="shared" si="0"/>
        <v>9308102</v>
      </c>
      <c r="J49" s="5">
        <f t="shared" si="15"/>
        <v>0.13678041780728198</v>
      </c>
      <c r="K49" s="5">
        <f t="shared" si="16"/>
        <v>1.7228380799399474</v>
      </c>
      <c r="L49" s="4">
        <v>35841</v>
      </c>
      <c r="M49" s="6">
        <f t="shared" si="14"/>
        <v>-0.24561145022100611</v>
      </c>
      <c r="N49">
        <f t="shared" si="4"/>
        <v>8962813</v>
      </c>
      <c r="O49">
        <f t="shared" si="5"/>
        <v>167818.5</v>
      </c>
      <c r="P49">
        <f t="shared" si="6"/>
        <v>9130631.5</v>
      </c>
      <c r="Q49">
        <f t="shared" si="7"/>
        <v>1.8379725433010849</v>
      </c>
      <c r="R49" s="23"/>
    </row>
    <row r="50" spans="1:18" x14ac:dyDescent="0.25">
      <c r="A50" s="1" t="s">
        <v>7</v>
      </c>
      <c r="B50" s="1">
        <v>2009</v>
      </c>
      <c r="C50" s="4">
        <v>69008288</v>
      </c>
      <c r="D50" s="4">
        <v>623041</v>
      </c>
      <c r="E50" s="4">
        <v>6172886</v>
      </c>
      <c r="F50" s="4">
        <v>4050421</v>
      </c>
      <c r="G50" s="4">
        <v>524981</v>
      </c>
      <c r="H50" s="4">
        <v>1173727</v>
      </c>
      <c r="I50" s="4">
        <f t="shared" si="0"/>
        <v>4575402</v>
      </c>
      <c r="J50" s="5">
        <v>2.66</v>
      </c>
      <c r="K50" s="5">
        <v>26.61</v>
      </c>
      <c r="L50" s="4">
        <v>29588</v>
      </c>
      <c r="Q50" t="e">
        <f t="shared" si="7"/>
        <v>#DIV/0!</v>
      </c>
      <c r="R50" s="23"/>
    </row>
    <row r="51" spans="1:18" x14ac:dyDescent="0.25">
      <c r="A51" s="1" t="s">
        <v>7</v>
      </c>
      <c r="B51" s="1">
        <v>2010</v>
      </c>
      <c r="C51" s="4">
        <v>109623198</v>
      </c>
      <c r="D51" s="4">
        <v>1223527</v>
      </c>
      <c r="E51" s="4">
        <v>7553765</v>
      </c>
      <c r="F51" s="4">
        <v>8765606</v>
      </c>
      <c r="G51" s="4">
        <v>735531</v>
      </c>
      <c r="H51" s="4">
        <v>1745170</v>
      </c>
      <c r="I51" s="4">
        <f t="shared" si="0"/>
        <v>9501137</v>
      </c>
      <c r="J51" s="5">
        <v>2.54</v>
      </c>
      <c r="K51" s="5">
        <v>29</v>
      </c>
      <c r="L51" s="4">
        <v>48797</v>
      </c>
      <c r="M51" s="6">
        <f>(L51-L50)/L50</f>
        <v>0.64921589833716375</v>
      </c>
      <c r="N51">
        <f t="shared" si="4"/>
        <v>6408013.5</v>
      </c>
      <c r="O51">
        <f t="shared" si="5"/>
        <v>630256</v>
      </c>
      <c r="P51">
        <f t="shared" si="6"/>
        <v>7038269.5</v>
      </c>
      <c r="Q51">
        <f t="shared" si="7"/>
        <v>8.954701152037444</v>
      </c>
      <c r="R51" s="23"/>
    </row>
    <row r="52" spans="1:18" x14ac:dyDescent="0.25">
      <c r="A52" s="1" t="s">
        <v>7</v>
      </c>
      <c r="B52" s="1">
        <v>2011</v>
      </c>
      <c r="C52" s="4">
        <v>138831492</v>
      </c>
      <c r="D52" s="4">
        <v>1551406</v>
      </c>
      <c r="E52" s="4">
        <v>7547587</v>
      </c>
      <c r="F52" s="4">
        <v>13820889</v>
      </c>
      <c r="G52" s="4">
        <v>1190897</v>
      </c>
      <c r="H52" s="4">
        <v>1915336</v>
      </c>
      <c r="I52" s="4">
        <f t="shared" si="0"/>
        <v>15011786</v>
      </c>
      <c r="J52" s="5">
        <v>2.11</v>
      </c>
      <c r="K52" s="5">
        <v>28.34</v>
      </c>
      <c r="L52" s="4">
        <v>59045</v>
      </c>
      <c r="M52" s="6">
        <f t="shared" ref="M52:M55" si="17">(L52-L51)/L51</f>
        <v>0.21001291062975183</v>
      </c>
      <c r="N52">
        <f t="shared" si="4"/>
        <v>11293247.5</v>
      </c>
      <c r="O52">
        <f t="shared" si="5"/>
        <v>963214</v>
      </c>
      <c r="P52">
        <f t="shared" si="6"/>
        <v>12256461.5</v>
      </c>
      <c r="Q52">
        <f t="shared" si="7"/>
        <v>7.8588261383597535</v>
      </c>
      <c r="R52" s="23"/>
    </row>
    <row r="53" spans="1:18" x14ac:dyDescent="0.25">
      <c r="A53" s="1" t="s">
        <v>7</v>
      </c>
      <c r="B53" s="1">
        <v>2012</v>
      </c>
      <c r="C53" s="4">
        <v>175609964</v>
      </c>
      <c r="D53" s="4">
        <v>1497636</v>
      </c>
      <c r="E53" s="4">
        <v>10320233</v>
      </c>
      <c r="F53" s="4">
        <v>15438142</v>
      </c>
      <c r="G53" s="4">
        <v>904391</v>
      </c>
      <c r="H53" s="4">
        <v>2320036</v>
      </c>
      <c r="I53" s="4">
        <f t="shared" si="0"/>
        <v>16342533</v>
      </c>
      <c r="J53" s="5">
        <v>1.97</v>
      </c>
      <c r="K53" s="5">
        <v>27.46</v>
      </c>
      <c r="L53" s="4">
        <v>74479</v>
      </c>
      <c r="M53" s="6">
        <f t="shared" si="17"/>
        <v>0.26139385214666777</v>
      </c>
      <c r="N53">
        <f t="shared" si="4"/>
        <v>14629515.5</v>
      </c>
      <c r="O53">
        <f t="shared" si="5"/>
        <v>1047644</v>
      </c>
      <c r="P53">
        <f t="shared" si="6"/>
        <v>15677159.5</v>
      </c>
      <c r="Q53">
        <f t="shared" si="7"/>
        <v>6.682613645667125</v>
      </c>
      <c r="R53" s="23"/>
    </row>
    <row r="54" spans="1:18" x14ac:dyDescent="0.25">
      <c r="A54" s="1" t="s">
        <v>7</v>
      </c>
      <c r="B54" s="1">
        <v>2013</v>
      </c>
      <c r="C54" s="4">
        <v>180381064</v>
      </c>
      <c r="D54" s="4">
        <v>1837348</v>
      </c>
      <c r="E54" s="4">
        <v>11594671</v>
      </c>
      <c r="F54" s="4">
        <v>13456303</v>
      </c>
      <c r="G54" s="4">
        <v>973963</v>
      </c>
      <c r="H54" s="4">
        <v>2285716</v>
      </c>
      <c r="I54" s="4">
        <f t="shared" si="0"/>
        <v>14430266</v>
      </c>
      <c r="J54" s="5">
        <v>1.28</v>
      </c>
      <c r="K54" s="5">
        <v>16.309999999999999</v>
      </c>
      <c r="L54" s="4">
        <v>87743</v>
      </c>
      <c r="M54" s="6">
        <f t="shared" si="17"/>
        <v>0.17809046845419516</v>
      </c>
      <c r="N54">
        <f t="shared" si="4"/>
        <v>14447222.5</v>
      </c>
      <c r="O54">
        <f t="shared" si="5"/>
        <v>939177</v>
      </c>
      <c r="P54">
        <f t="shared" si="6"/>
        <v>15386399.5</v>
      </c>
      <c r="Q54">
        <f t="shared" si="7"/>
        <v>6.1039426410317761</v>
      </c>
      <c r="R54" s="23"/>
    </row>
    <row r="55" spans="1:18" x14ac:dyDescent="0.25">
      <c r="A55" s="1" t="s">
        <v>7</v>
      </c>
      <c r="B55" s="1">
        <v>2014</v>
      </c>
      <c r="C55" s="4">
        <v>200489173</v>
      </c>
      <c r="D55" s="4">
        <v>1927332</v>
      </c>
      <c r="E55" s="4">
        <v>11932358</v>
      </c>
      <c r="F55" s="4">
        <v>13148604</v>
      </c>
      <c r="G55" s="4">
        <v>1408192</v>
      </c>
      <c r="H55" s="4">
        <v>2502988</v>
      </c>
      <c r="I55" s="4">
        <f t="shared" si="0"/>
        <v>14556796</v>
      </c>
      <c r="J55" s="5">
        <v>1.3</v>
      </c>
      <c r="K55" s="5">
        <v>15.8</v>
      </c>
      <c r="L55" s="4">
        <v>100569</v>
      </c>
      <c r="M55" s="6">
        <f t="shared" si="17"/>
        <v>0.14617690300080918</v>
      </c>
      <c r="N55">
        <f t="shared" si="4"/>
        <v>13302453.5</v>
      </c>
      <c r="O55">
        <f t="shared" si="5"/>
        <v>1191077.5</v>
      </c>
      <c r="P55">
        <f t="shared" si="6"/>
        <v>14493531</v>
      </c>
      <c r="Q55">
        <f t="shared" si="7"/>
        <v>8.2179939450227835</v>
      </c>
      <c r="R55" s="23"/>
    </row>
    <row r="56" spans="1:18" x14ac:dyDescent="0.25">
      <c r="A56" s="1" t="s">
        <v>20</v>
      </c>
      <c r="B56" s="1">
        <v>2009</v>
      </c>
      <c r="C56" s="4">
        <v>10938109</v>
      </c>
      <c r="D56" s="4">
        <v>427587</v>
      </c>
      <c r="E56" s="4">
        <v>1252837</v>
      </c>
      <c r="F56" s="4">
        <v>696189</v>
      </c>
      <c r="G56" s="4">
        <v>21169</v>
      </c>
      <c r="H56" s="4">
        <v>56260</v>
      </c>
      <c r="I56" s="4">
        <f t="shared" si="0"/>
        <v>717358</v>
      </c>
      <c r="J56" s="5">
        <f>H56/C56*100</f>
        <v>0.51434850393244391</v>
      </c>
      <c r="K56" s="5">
        <f>H56/E56*100</f>
        <v>4.4906081158203337</v>
      </c>
      <c r="L56" s="4">
        <v>3750</v>
      </c>
      <c r="Q56" t="e">
        <f t="shared" si="7"/>
        <v>#DIV/0!</v>
      </c>
      <c r="R56" s="23"/>
    </row>
    <row r="57" spans="1:18" x14ac:dyDescent="0.25">
      <c r="A57" s="1" t="s">
        <v>20</v>
      </c>
      <c r="B57" s="1">
        <v>2010</v>
      </c>
      <c r="C57" s="4">
        <v>14508724</v>
      </c>
      <c r="D57" s="4">
        <v>524641</v>
      </c>
      <c r="E57" s="4">
        <v>2000035</v>
      </c>
      <c r="F57" s="4">
        <v>1072271</v>
      </c>
      <c r="G57" s="4">
        <v>55755</v>
      </c>
      <c r="H57" s="4">
        <v>138612</v>
      </c>
      <c r="I57" s="4">
        <f t="shared" si="0"/>
        <v>1128026</v>
      </c>
      <c r="J57" s="5">
        <f t="shared" ref="J57:J61" si="18">H57/C57*100</f>
        <v>0.95537002426953599</v>
      </c>
      <c r="K57" s="5">
        <f t="shared" ref="K57:K61" si="19">H57/E57*100</f>
        <v>6.93047871662246</v>
      </c>
      <c r="L57" s="4">
        <v>5302</v>
      </c>
      <c r="M57" s="6">
        <f>(L57-L56)/L56</f>
        <v>0.41386666666666666</v>
      </c>
      <c r="N57">
        <f t="shared" si="4"/>
        <v>884230</v>
      </c>
      <c r="O57">
        <f t="shared" si="5"/>
        <v>38462</v>
      </c>
      <c r="P57">
        <f t="shared" si="6"/>
        <v>922692</v>
      </c>
      <c r="Q57">
        <f t="shared" si="7"/>
        <v>4.1684549123651227</v>
      </c>
      <c r="R57" s="23"/>
    </row>
    <row r="58" spans="1:18" x14ac:dyDescent="0.25">
      <c r="A58" s="1" t="s">
        <v>20</v>
      </c>
      <c r="B58" s="1">
        <v>2011</v>
      </c>
      <c r="C58" s="4">
        <v>19037788</v>
      </c>
      <c r="D58" s="4">
        <v>827490</v>
      </c>
      <c r="E58" s="4">
        <v>3002582</v>
      </c>
      <c r="F58" s="4">
        <v>1843380</v>
      </c>
      <c r="G58" s="4">
        <v>43505</v>
      </c>
      <c r="H58" s="4">
        <v>240522</v>
      </c>
      <c r="I58" s="4">
        <f t="shared" si="0"/>
        <v>1886885</v>
      </c>
      <c r="J58" s="5">
        <f t="shared" si="18"/>
        <v>1.2633925748096364</v>
      </c>
      <c r="K58" s="5">
        <f t="shared" si="19"/>
        <v>8.0105056248255675</v>
      </c>
      <c r="L58" s="4">
        <v>6245</v>
      </c>
      <c r="M58" s="6">
        <f t="shared" ref="M58:M61" si="20">(L58-L57)/L57</f>
        <v>0.17785741229724633</v>
      </c>
      <c r="N58">
        <f t="shared" si="4"/>
        <v>1457825.5</v>
      </c>
      <c r="O58">
        <f t="shared" si="5"/>
        <v>49630</v>
      </c>
      <c r="P58">
        <f t="shared" si="6"/>
        <v>1507455.5</v>
      </c>
      <c r="Q58">
        <f t="shared" si="7"/>
        <v>3.2923028241961374</v>
      </c>
      <c r="R58" s="23"/>
    </row>
    <row r="59" spans="1:18" x14ac:dyDescent="0.25">
      <c r="A59" s="1" t="s">
        <v>20</v>
      </c>
      <c r="B59" s="1">
        <v>2012</v>
      </c>
      <c r="C59" s="4">
        <v>16008223</v>
      </c>
      <c r="D59" s="4">
        <v>830613</v>
      </c>
      <c r="E59" s="4">
        <v>3002582</v>
      </c>
      <c r="F59" s="4">
        <v>2039865</v>
      </c>
      <c r="G59" s="4">
        <v>97692</v>
      </c>
      <c r="H59" s="4">
        <v>180645</v>
      </c>
      <c r="I59" s="4">
        <f t="shared" si="0"/>
        <v>2137557</v>
      </c>
      <c r="J59" s="5">
        <f t="shared" si="18"/>
        <v>1.1284512965617732</v>
      </c>
      <c r="K59" s="5">
        <f t="shared" si="19"/>
        <v>6.0163219522397728</v>
      </c>
      <c r="L59" s="4">
        <v>7770</v>
      </c>
      <c r="M59" s="6">
        <f t="shared" si="20"/>
        <v>0.24419535628502803</v>
      </c>
      <c r="N59">
        <f t="shared" si="4"/>
        <v>1941622.5</v>
      </c>
      <c r="O59">
        <f t="shared" si="5"/>
        <v>70598.5</v>
      </c>
      <c r="P59">
        <f t="shared" si="6"/>
        <v>2012221</v>
      </c>
      <c r="Q59">
        <f t="shared" si="7"/>
        <v>3.5084863938901347</v>
      </c>
      <c r="R59" s="23"/>
    </row>
    <row r="60" spans="1:18" x14ac:dyDescent="0.25">
      <c r="A60" s="1" t="s">
        <v>20</v>
      </c>
      <c r="B60" s="1">
        <v>2013</v>
      </c>
      <c r="C60" s="4">
        <v>28781743</v>
      </c>
      <c r="D60" s="4">
        <v>938567</v>
      </c>
      <c r="E60" s="4">
        <v>3002582</v>
      </c>
      <c r="F60" s="4">
        <v>1580005</v>
      </c>
      <c r="G60" s="4">
        <v>101795</v>
      </c>
      <c r="H60" s="4">
        <v>134826</v>
      </c>
      <c r="I60" s="4">
        <f t="shared" si="0"/>
        <v>1681800</v>
      </c>
      <c r="J60" s="5">
        <f t="shared" si="18"/>
        <v>0.46844279027854563</v>
      </c>
      <c r="K60" s="5">
        <f t="shared" si="19"/>
        <v>4.4903353180695813</v>
      </c>
      <c r="L60" s="4">
        <v>13405</v>
      </c>
      <c r="M60" s="6">
        <f t="shared" si="20"/>
        <v>0.72522522522522526</v>
      </c>
      <c r="N60">
        <f t="shared" si="4"/>
        <v>1809935</v>
      </c>
      <c r="O60">
        <f t="shared" si="5"/>
        <v>99743.5</v>
      </c>
      <c r="P60">
        <f t="shared" si="6"/>
        <v>1909678.5</v>
      </c>
      <c r="Q60">
        <f t="shared" si="7"/>
        <v>5.2230519430364852</v>
      </c>
      <c r="R60" s="23"/>
    </row>
    <row r="61" spans="1:18" x14ac:dyDescent="0.25">
      <c r="A61" s="1" t="s">
        <v>20</v>
      </c>
      <c r="B61" s="1">
        <v>2014</v>
      </c>
      <c r="C61" s="4">
        <v>37293006</v>
      </c>
      <c r="D61" s="4">
        <v>926547</v>
      </c>
      <c r="E61" s="4">
        <v>3002582</v>
      </c>
      <c r="F61" s="4">
        <v>2378075</v>
      </c>
      <c r="G61" s="4">
        <v>64216</v>
      </c>
      <c r="H61" s="4">
        <v>187165</v>
      </c>
      <c r="I61" s="4">
        <f t="shared" si="0"/>
        <v>2442291</v>
      </c>
      <c r="J61" s="5">
        <f t="shared" si="18"/>
        <v>0.50187694711442676</v>
      </c>
      <c r="K61" s="5">
        <f t="shared" si="19"/>
        <v>6.23346839486815</v>
      </c>
      <c r="L61" s="4">
        <v>21504</v>
      </c>
      <c r="M61" s="6">
        <f t="shared" si="20"/>
        <v>0.60417754569190596</v>
      </c>
      <c r="N61">
        <f t="shared" si="4"/>
        <v>1979040</v>
      </c>
      <c r="O61">
        <f t="shared" si="5"/>
        <v>83005.5</v>
      </c>
      <c r="P61">
        <f t="shared" si="6"/>
        <v>2062045.5</v>
      </c>
      <c r="Q61">
        <f t="shared" si="7"/>
        <v>4.0253961418407114</v>
      </c>
      <c r="R61" s="23"/>
    </row>
    <row r="62" spans="1:18" x14ac:dyDescent="0.25">
      <c r="A62" s="1" t="s">
        <v>8</v>
      </c>
      <c r="B62" s="1">
        <v>2009</v>
      </c>
      <c r="C62" s="4">
        <v>18689953</v>
      </c>
      <c r="D62" s="4">
        <v>107637</v>
      </c>
      <c r="E62" s="4">
        <v>1166039</v>
      </c>
      <c r="F62" s="4">
        <v>1251187</v>
      </c>
      <c r="G62" s="4">
        <v>110839</v>
      </c>
      <c r="H62" s="4">
        <v>142416</v>
      </c>
      <c r="I62" s="4">
        <f t="shared" si="0"/>
        <v>1362026</v>
      </c>
      <c r="J62" s="5">
        <v>1.06</v>
      </c>
      <c r="K62" s="5">
        <v>19.88</v>
      </c>
      <c r="L62" s="4">
        <v>9960</v>
      </c>
      <c r="Q62" t="e">
        <f t="shared" si="7"/>
        <v>#DIV/0!</v>
      </c>
      <c r="R62" s="23"/>
    </row>
    <row r="63" spans="1:18" x14ac:dyDescent="0.25">
      <c r="A63" s="1" t="s">
        <v>8</v>
      </c>
      <c r="B63" s="1">
        <v>2010</v>
      </c>
      <c r="C63" s="4">
        <v>20016386</v>
      </c>
      <c r="D63" s="4">
        <v>106571</v>
      </c>
      <c r="E63" s="4">
        <v>2022338</v>
      </c>
      <c r="F63" s="4">
        <v>1714750</v>
      </c>
      <c r="G63" s="4">
        <v>37878</v>
      </c>
      <c r="H63" s="4">
        <v>156914</v>
      </c>
      <c r="I63" s="4">
        <f t="shared" si="0"/>
        <v>1752628</v>
      </c>
      <c r="J63" s="5">
        <v>1.28</v>
      </c>
      <c r="K63" s="5">
        <v>18.989999999999998</v>
      </c>
      <c r="L63" s="4">
        <v>10767</v>
      </c>
      <c r="M63" s="6">
        <f>(L63-L62)/L62</f>
        <v>8.1024096385542171E-2</v>
      </c>
      <c r="N63">
        <f t="shared" si="4"/>
        <v>1482968.5</v>
      </c>
      <c r="O63">
        <f t="shared" si="5"/>
        <v>74358.5</v>
      </c>
      <c r="P63">
        <f t="shared" si="6"/>
        <v>1557327</v>
      </c>
      <c r="Q63">
        <f t="shared" si="7"/>
        <v>4.7747518664994573</v>
      </c>
      <c r="R63" s="23"/>
    </row>
    <row r="64" spans="1:18" x14ac:dyDescent="0.25">
      <c r="A64" s="1" t="s">
        <v>8</v>
      </c>
      <c r="B64" s="1">
        <v>2011</v>
      </c>
      <c r="C64" s="4">
        <v>22496047</v>
      </c>
      <c r="D64" s="4">
        <v>139943</v>
      </c>
      <c r="E64" s="4">
        <v>3216001</v>
      </c>
      <c r="F64" s="4">
        <v>2691190</v>
      </c>
      <c r="G64" s="4">
        <v>34666</v>
      </c>
      <c r="H64" s="4">
        <v>166201</v>
      </c>
      <c r="I64" s="4">
        <f t="shared" si="0"/>
        <v>2725856</v>
      </c>
      <c r="J64" s="5">
        <v>0.99</v>
      </c>
      <c r="K64" s="5">
        <v>7.76</v>
      </c>
      <c r="L64" s="4">
        <v>12915</v>
      </c>
      <c r="M64" s="6">
        <f t="shared" ref="M64:M67" si="21">(L64-L63)/L63</f>
        <v>0.19949846753970465</v>
      </c>
      <c r="N64">
        <f t="shared" si="4"/>
        <v>2202970</v>
      </c>
      <c r="O64">
        <f t="shared" si="5"/>
        <v>36272</v>
      </c>
      <c r="P64">
        <f t="shared" si="6"/>
        <v>2239242</v>
      </c>
      <c r="Q64">
        <f t="shared" si="7"/>
        <v>1.6198338544918325</v>
      </c>
      <c r="R64" s="23"/>
    </row>
    <row r="65" spans="1:18" x14ac:dyDescent="0.25">
      <c r="A65" s="1" t="s">
        <v>8</v>
      </c>
      <c r="B65" s="1">
        <v>2012</v>
      </c>
      <c r="C65" s="4">
        <v>21585214</v>
      </c>
      <c r="D65" s="4">
        <v>163463</v>
      </c>
      <c r="E65" s="4">
        <v>2980571</v>
      </c>
      <c r="F65" s="4">
        <v>2609380</v>
      </c>
      <c r="G65" s="4">
        <v>25898</v>
      </c>
      <c r="H65" s="4">
        <v>2174</v>
      </c>
      <c r="I65" s="4">
        <f t="shared" si="0"/>
        <v>2635278</v>
      </c>
      <c r="J65" s="5">
        <v>0.02</v>
      </c>
      <c r="K65" s="5">
        <v>0.1</v>
      </c>
      <c r="L65" s="4">
        <v>13212</v>
      </c>
      <c r="M65" s="6">
        <f t="shared" si="21"/>
        <v>2.2996515679442508E-2</v>
      </c>
      <c r="N65">
        <f t="shared" si="4"/>
        <v>2650285</v>
      </c>
      <c r="O65">
        <f t="shared" si="5"/>
        <v>30282</v>
      </c>
      <c r="P65">
        <f t="shared" si="6"/>
        <v>2680567</v>
      </c>
      <c r="Q65">
        <f t="shared" si="7"/>
        <v>1.1296863685929133</v>
      </c>
      <c r="R65" s="23"/>
    </row>
    <row r="66" spans="1:18" x14ac:dyDescent="0.25">
      <c r="A66" s="1" t="s">
        <v>8</v>
      </c>
      <c r="B66" s="1">
        <v>2013</v>
      </c>
      <c r="C66" s="4">
        <v>29074356</v>
      </c>
      <c r="D66" s="4">
        <v>1044268</v>
      </c>
      <c r="E66" s="4">
        <v>3203537</v>
      </c>
      <c r="F66" s="4">
        <v>2144236</v>
      </c>
      <c r="G66" s="4">
        <v>16428</v>
      </c>
      <c r="H66" s="4">
        <v>18454</v>
      </c>
      <c r="I66" s="4">
        <f t="shared" si="0"/>
        <v>2160664</v>
      </c>
      <c r="J66" s="5">
        <v>0.08</v>
      </c>
      <c r="K66" s="5">
        <v>0.75</v>
      </c>
      <c r="L66" s="4">
        <v>14100</v>
      </c>
      <c r="M66" s="6">
        <f t="shared" si="21"/>
        <v>6.7211625794732055E-2</v>
      </c>
      <c r="N66">
        <f t="shared" si="4"/>
        <v>2376808</v>
      </c>
      <c r="O66">
        <f t="shared" si="5"/>
        <v>21163</v>
      </c>
      <c r="P66">
        <f t="shared" si="6"/>
        <v>2397971</v>
      </c>
      <c r="Q66">
        <f t="shared" si="7"/>
        <v>0.88253777881383888</v>
      </c>
      <c r="R66" s="23"/>
    </row>
    <row r="67" spans="1:18" x14ac:dyDescent="0.25">
      <c r="A67" s="1" t="s">
        <v>8</v>
      </c>
      <c r="B67" s="1">
        <v>2014</v>
      </c>
      <c r="C67" s="4">
        <v>36837069</v>
      </c>
      <c r="D67" s="4">
        <v>1147557</v>
      </c>
      <c r="E67" s="4">
        <v>3122672</v>
      </c>
      <c r="F67" s="4">
        <v>2454329</v>
      </c>
      <c r="G67" s="4">
        <v>16126</v>
      </c>
      <c r="H67" s="4">
        <v>8134</v>
      </c>
      <c r="I67" s="4">
        <f t="shared" ref="I67:I121" si="22">F67+G67</f>
        <v>2470455</v>
      </c>
      <c r="J67" s="5">
        <f>H67/C67*100</f>
        <v>2.2081018443676936E-2</v>
      </c>
      <c r="K67" s="5">
        <v>0.3</v>
      </c>
      <c r="L67" s="4">
        <v>19141</v>
      </c>
      <c r="M67" s="6">
        <f t="shared" si="21"/>
        <v>0.35751773049645391</v>
      </c>
      <c r="N67">
        <f t="shared" si="4"/>
        <v>2299282.5</v>
      </c>
      <c r="O67">
        <f t="shared" si="5"/>
        <v>16277</v>
      </c>
      <c r="P67">
        <f t="shared" si="6"/>
        <v>2315559.5</v>
      </c>
      <c r="Q67">
        <f t="shared" si="7"/>
        <v>0.70294026130617682</v>
      </c>
      <c r="R67" s="23"/>
    </row>
    <row r="68" spans="1:18" x14ac:dyDescent="0.25">
      <c r="A68" s="1" t="s">
        <v>21</v>
      </c>
      <c r="B68" s="1">
        <v>2009</v>
      </c>
      <c r="C68" s="4">
        <v>10418510</v>
      </c>
      <c r="D68" s="4">
        <v>91599</v>
      </c>
      <c r="E68" s="4">
        <v>1093485</v>
      </c>
      <c r="F68" s="4">
        <v>836294</v>
      </c>
      <c r="G68" s="4">
        <v>63878</v>
      </c>
      <c r="H68" s="4">
        <v>174957</v>
      </c>
      <c r="I68" s="4">
        <f t="shared" si="22"/>
        <v>900172</v>
      </c>
      <c r="J68" s="5">
        <f t="shared" ref="J68:J69" si="23">H68/C68*100</f>
        <v>1.6792900328357891</v>
      </c>
      <c r="K68" s="5">
        <f>H68/E68*100</f>
        <v>15.999945129562821</v>
      </c>
      <c r="L68" s="4">
        <v>6267</v>
      </c>
      <c r="Q68" t="e">
        <f t="shared" ref="Q68:Q121" si="24">O68/P68*100</f>
        <v>#DIV/0!</v>
      </c>
      <c r="R68" s="23"/>
    </row>
    <row r="69" spans="1:18" x14ac:dyDescent="0.25">
      <c r="A69" s="1" t="s">
        <v>21</v>
      </c>
      <c r="B69" s="1">
        <v>2010</v>
      </c>
      <c r="C69" s="4">
        <v>16378325</v>
      </c>
      <c r="D69" s="4">
        <v>150284</v>
      </c>
      <c r="E69" s="4">
        <v>2173413</v>
      </c>
      <c r="F69" s="4">
        <v>1466544</v>
      </c>
      <c r="G69" s="4">
        <v>126735</v>
      </c>
      <c r="H69" s="4">
        <v>218811</v>
      </c>
      <c r="I69" s="4">
        <f t="shared" si="22"/>
        <v>1593279</v>
      </c>
      <c r="J69" s="5">
        <f t="shared" si="23"/>
        <v>1.3359791065325666</v>
      </c>
      <c r="K69" s="5">
        <f t="shared" ref="K69:K73" si="25">H69/E69*100</f>
        <v>10.067621754355937</v>
      </c>
      <c r="L69" s="4">
        <v>10887</v>
      </c>
      <c r="M69" s="6">
        <f>(L69-L68)/L68</f>
        <v>0.73719483006223074</v>
      </c>
      <c r="N69">
        <f t="shared" ref="N69:N121" si="26">(F69+F68)/2</f>
        <v>1151419</v>
      </c>
      <c r="O69">
        <f t="shared" ref="O69:O121" si="27">(G69+G68)/2</f>
        <v>95306.5</v>
      </c>
      <c r="P69">
        <f t="shared" ref="P69:P121" si="28">(I69+I68)/2</f>
        <v>1246725.5</v>
      </c>
      <c r="Q69">
        <f t="shared" si="24"/>
        <v>7.6445456517894277</v>
      </c>
      <c r="R69" s="23"/>
    </row>
    <row r="70" spans="1:18" x14ac:dyDescent="0.25">
      <c r="A70" s="1" t="s">
        <v>21</v>
      </c>
      <c r="B70" s="1">
        <v>2011</v>
      </c>
      <c r="C70" s="4">
        <v>17582081</v>
      </c>
      <c r="D70" s="4">
        <v>267484</v>
      </c>
      <c r="E70" s="4">
        <v>2590976</v>
      </c>
      <c r="F70" s="4">
        <v>2817815</v>
      </c>
      <c r="G70" s="4">
        <v>84549</v>
      </c>
      <c r="H70" s="4">
        <v>446255</v>
      </c>
      <c r="I70" s="4">
        <f t="shared" si="22"/>
        <v>2902364</v>
      </c>
      <c r="J70" s="5">
        <f>H70/C70*100</f>
        <v>2.5381239001230855</v>
      </c>
      <c r="K70" s="5">
        <f t="shared" si="25"/>
        <v>17.223432405394725</v>
      </c>
      <c r="L70" s="4">
        <v>12112</v>
      </c>
      <c r="M70" s="6">
        <f t="shared" ref="M70:M73" si="29">(L70-L69)/L69</f>
        <v>0.112519518692018</v>
      </c>
      <c r="N70">
        <f t="shared" si="26"/>
        <v>2142179.5</v>
      </c>
      <c r="O70">
        <f t="shared" si="27"/>
        <v>105642</v>
      </c>
      <c r="P70">
        <f t="shared" si="28"/>
        <v>2247821.5</v>
      </c>
      <c r="Q70">
        <f t="shared" si="24"/>
        <v>4.6997504027788679</v>
      </c>
      <c r="R70" s="23"/>
    </row>
    <row r="71" spans="1:18" x14ac:dyDescent="0.25">
      <c r="A71" s="1" t="s">
        <v>21</v>
      </c>
      <c r="B71" s="1">
        <v>2012</v>
      </c>
      <c r="C71" s="4">
        <v>19250890</v>
      </c>
      <c r="D71" s="4">
        <v>259400</v>
      </c>
      <c r="E71" s="4">
        <v>3194033</v>
      </c>
      <c r="F71" s="4">
        <v>2256955</v>
      </c>
      <c r="G71" s="4">
        <v>63656</v>
      </c>
      <c r="H71" s="4">
        <v>239985</v>
      </c>
      <c r="I71" s="4">
        <f t="shared" si="22"/>
        <v>2320611</v>
      </c>
      <c r="J71" s="5">
        <f t="shared" ref="J71:J73" si="30">H71/C71*100</f>
        <v>1.2466176888445157</v>
      </c>
      <c r="K71" s="5">
        <f t="shared" si="25"/>
        <v>7.5135416572089264</v>
      </c>
      <c r="L71" s="4">
        <v>15406</v>
      </c>
      <c r="M71" s="6">
        <f t="shared" si="29"/>
        <v>0.27196169088507266</v>
      </c>
      <c r="N71">
        <f t="shared" si="26"/>
        <v>2537385</v>
      </c>
      <c r="O71">
        <f t="shared" si="27"/>
        <v>74102.5</v>
      </c>
      <c r="P71">
        <f t="shared" si="28"/>
        <v>2611487.5</v>
      </c>
      <c r="Q71">
        <f t="shared" si="24"/>
        <v>2.8375590539874302</v>
      </c>
      <c r="R71" s="23"/>
    </row>
    <row r="72" spans="1:18" x14ac:dyDescent="0.25">
      <c r="A72" s="1" t="s">
        <v>21</v>
      </c>
      <c r="B72" s="1">
        <v>2013</v>
      </c>
      <c r="C72" s="4">
        <v>24875747</v>
      </c>
      <c r="D72" s="4">
        <v>208192</v>
      </c>
      <c r="E72" s="4">
        <v>3209636</v>
      </c>
      <c r="F72" s="4">
        <v>1580049</v>
      </c>
      <c r="G72" s="4">
        <v>67622</v>
      </c>
      <c r="H72" s="4">
        <v>131050</v>
      </c>
      <c r="I72" s="4">
        <f t="shared" si="22"/>
        <v>1647671</v>
      </c>
      <c r="J72" s="5">
        <f t="shared" si="30"/>
        <v>0.52681835041978842</v>
      </c>
      <c r="K72" s="5">
        <f t="shared" si="25"/>
        <v>4.083017513512436</v>
      </c>
      <c r="L72" s="4">
        <v>13867</v>
      </c>
      <c r="M72" s="6">
        <f t="shared" si="29"/>
        <v>-9.9896144359340522E-2</v>
      </c>
      <c r="N72">
        <f t="shared" si="26"/>
        <v>1918502</v>
      </c>
      <c r="O72">
        <f t="shared" si="27"/>
        <v>65639</v>
      </c>
      <c r="P72">
        <f t="shared" si="28"/>
        <v>1984141</v>
      </c>
      <c r="Q72">
        <f t="shared" si="24"/>
        <v>3.3081822310007203</v>
      </c>
      <c r="R72" s="23"/>
    </row>
    <row r="73" spans="1:18" x14ac:dyDescent="0.25">
      <c r="A73" s="1" t="s">
        <v>21</v>
      </c>
      <c r="B73" s="1">
        <v>2014</v>
      </c>
      <c r="C73" s="4">
        <v>25779362</v>
      </c>
      <c r="D73" s="4">
        <v>198892</v>
      </c>
      <c r="E73" s="4">
        <v>3339471</v>
      </c>
      <c r="F73" s="4">
        <v>1614122</v>
      </c>
      <c r="G73" s="4">
        <v>67027</v>
      </c>
      <c r="H73" s="4">
        <v>38202</v>
      </c>
      <c r="I73" s="4">
        <f t="shared" si="22"/>
        <v>1681149</v>
      </c>
      <c r="J73" s="5">
        <f t="shared" si="30"/>
        <v>0.14818830659967458</v>
      </c>
      <c r="K73" s="5">
        <f t="shared" si="25"/>
        <v>1.1439536381660449</v>
      </c>
      <c r="L73" s="4">
        <v>14595</v>
      </c>
      <c r="M73" s="6">
        <f t="shared" si="29"/>
        <v>5.2498738011105502E-2</v>
      </c>
      <c r="N73">
        <f t="shared" si="26"/>
        <v>1597085.5</v>
      </c>
      <c r="O73">
        <f t="shared" si="27"/>
        <v>67324.5</v>
      </c>
      <c r="P73">
        <f t="shared" si="28"/>
        <v>1664410</v>
      </c>
      <c r="Q73">
        <f t="shared" si="24"/>
        <v>4.0449468580457939</v>
      </c>
      <c r="R73" s="23"/>
    </row>
    <row r="74" spans="1:18" x14ac:dyDescent="0.25">
      <c r="A74" s="1" t="s">
        <v>9</v>
      </c>
      <c r="B74" s="1">
        <v>2009</v>
      </c>
      <c r="C74" s="4">
        <v>104018144</v>
      </c>
      <c r="D74" s="4">
        <v>1365405</v>
      </c>
      <c r="E74" s="4">
        <v>10546760</v>
      </c>
      <c r="F74" s="4">
        <v>7137799</v>
      </c>
      <c r="G74" s="4">
        <v>1246301</v>
      </c>
      <c r="H74" s="4">
        <v>1670559</v>
      </c>
      <c r="I74" s="4">
        <f t="shared" si="22"/>
        <v>8384100</v>
      </c>
      <c r="J74" s="5">
        <v>1.79</v>
      </c>
      <c r="K74" s="5">
        <v>16.559999999999999</v>
      </c>
      <c r="L74" s="4">
        <v>55497</v>
      </c>
      <c r="Q74" t="e">
        <f t="shared" si="24"/>
        <v>#DIV/0!</v>
      </c>
      <c r="R74" s="23"/>
    </row>
    <row r="75" spans="1:18" x14ac:dyDescent="0.25">
      <c r="A75" s="1" t="s">
        <v>9</v>
      </c>
      <c r="B75" s="1">
        <v>2010</v>
      </c>
      <c r="C75" s="4">
        <v>141798738</v>
      </c>
      <c r="D75" s="4">
        <v>1177309</v>
      </c>
      <c r="E75" s="4">
        <v>13633109</v>
      </c>
      <c r="F75" s="4">
        <v>10741751</v>
      </c>
      <c r="G75" s="4">
        <v>1173375</v>
      </c>
      <c r="H75" s="4">
        <v>1798560</v>
      </c>
      <c r="I75" s="4">
        <f t="shared" si="22"/>
        <v>11915126</v>
      </c>
      <c r="J75" s="5">
        <v>1.5</v>
      </c>
      <c r="K75" s="5">
        <v>15.04</v>
      </c>
      <c r="L75" s="4">
        <v>77486</v>
      </c>
      <c r="M75" s="6">
        <f>(L75-L74)/L74</f>
        <v>0.39621961547471035</v>
      </c>
      <c r="N75">
        <f t="shared" si="26"/>
        <v>8939775</v>
      </c>
      <c r="O75">
        <f t="shared" si="27"/>
        <v>1209838</v>
      </c>
      <c r="P75">
        <f t="shared" si="28"/>
        <v>10149613</v>
      </c>
      <c r="Q75">
        <f t="shared" si="24"/>
        <v>11.920040695147687</v>
      </c>
      <c r="R75" s="23"/>
    </row>
    <row r="76" spans="1:18" x14ac:dyDescent="0.25">
      <c r="A76" s="1" t="s">
        <v>9</v>
      </c>
      <c r="B76" s="1">
        <v>2011</v>
      </c>
      <c r="C76" s="4">
        <v>140136974</v>
      </c>
      <c r="D76" s="4">
        <v>3439254</v>
      </c>
      <c r="E76" s="4">
        <v>14224098</v>
      </c>
      <c r="F76" s="4">
        <v>17105151</v>
      </c>
      <c r="G76" s="4">
        <v>1387936</v>
      </c>
      <c r="H76" s="4">
        <v>2033185</v>
      </c>
      <c r="I76" s="4">
        <f t="shared" si="22"/>
        <v>18493087</v>
      </c>
      <c r="J76" s="5">
        <v>1.44</v>
      </c>
      <c r="K76" s="5">
        <v>14.6</v>
      </c>
      <c r="L76" s="4">
        <v>79429</v>
      </c>
      <c r="M76" s="6">
        <f t="shared" ref="M76:M79" si="31">(L76-L75)/L75</f>
        <v>2.5075497509227475E-2</v>
      </c>
      <c r="N76">
        <f t="shared" si="26"/>
        <v>13923451</v>
      </c>
      <c r="O76">
        <f t="shared" si="27"/>
        <v>1280655.5</v>
      </c>
      <c r="P76">
        <f t="shared" si="28"/>
        <v>15204106.5</v>
      </c>
      <c r="Q76">
        <f t="shared" si="24"/>
        <v>8.4230895120341334</v>
      </c>
      <c r="R76" s="23"/>
    </row>
    <row r="77" spans="1:18" x14ac:dyDescent="0.25">
      <c r="A77" s="1" t="s">
        <v>9</v>
      </c>
      <c r="B77" s="1">
        <v>2012</v>
      </c>
      <c r="C77" s="4">
        <v>151281538</v>
      </c>
      <c r="D77" s="4">
        <v>4769056</v>
      </c>
      <c r="E77" s="4">
        <v>13413864</v>
      </c>
      <c r="F77" s="4">
        <v>16631311</v>
      </c>
      <c r="G77" s="4">
        <v>1135269</v>
      </c>
      <c r="H77" s="4">
        <v>987402</v>
      </c>
      <c r="I77" s="4">
        <f t="shared" si="22"/>
        <v>17766580</v>
      </c>
      <c r="J77" s="5">
        <v>0.68</v>
      </c>
      <c r="K77" s="5">
        <v>7.15</v>
      </c>
      <c r="L77" s="4">
        <v>98728</v>
      </c>
      <c r="M77" s="6">
        <f t="shared" si="31"/>
        <v>0.2429717105842954</v>
      </c>
      <c r="N77">
        <f t="shared" si="26"/>
        <v>16868231</v>
      </c>
      <c r="O77">
        <f t="shared" si="27"/>
        <v>1261602.5</v>
      </c>
      <c r="P77">
        <f t="shared" si="28"/>
        <v>18129833.5</v>
      </c>
      <c r="Q77">
        <f t="shared" si="24"/>
        <v>6.9587097973072947</v>
      </c>
      <c r="R77" s="23"/>
    </row>
    <row r="78" spans="1:18" x14ac:dyDescent="0.25">
      <c r="A78" s="1" t="s">
        <v>9</v>
      </c>
      <c r="B78" s="1">
        <v>2013</v>
      </c>
      <c r="C78" s="4">
        <v>160169538</v>
      </c>
      <c r="D78" s="4">
        <v>4898390</v>
      </c>
      <c r="E78" s="4">
        <v>16703076</v>
      </c>
      <c r="F78" s="4">
        <v>16074764</v>
      </c>
      <c r="G78" s="4">
        <v>1182260</v>
      </c>
      <c r="H78" s="4">
        <v>2155946</v>
      </c>
      <c r="I78" s="4">
        <f t="shared" si="22"/>
        <v>17257024</v>
      </c>
      <c r="J78" s="5">
        <v>1.38</v>
      </c>
      <c r="K78" s="5">
        <v>90</v>
      </c>
      <c r="L78" s="4">
        <v>110297</v>
      </c>
      <c r="M78" s="6">
        <f t="shared" si="31"/>
        <v>0.11718053642330443</v>
      </c>
      <c r="N78">
        <f t="shared" si="26"/>
        <v>16353037.5</v>
      </c>
      <c r="O78">
        <f t="shared" si="27"/>
        <v>1158764.5</v>
      </c>
      <c r="P78">
        <f t="shared" si="28"/>
        <v>17511802</v>
      </c>
      <c r="Q78">
        <f t="shared" si="24"/>
        <v>6.6170488907994738</v>
      </c>
      <c r="R78" s="23"/>
    </row>
    <row r="79" spans="1:18" x14ac:dyDescent="0.25">
      <c r="A79" s="1" t="s">
        <v>9</v>
      </c>
      <c r="B79" s="1">
        <v>2014</v>
      </c>
      <c r="C79" s="4">
        <v>188677574</v>
      </c>
      <c r="D79" s="4">
        <v>4883145</v>
      </c>
      <c r="E79" s="4">
        <v>17804379</v>
      </c>
      <c r="F79" s="4">
        <v>14921435</v>
      </c>
      <c r="G79" s="4">
        <v>1194757</v>
      </c>
      <c r="H79" s="4">
        <v>2278657</v>
      </c>
      <c r="I79" s="4">
        <f t="shared" si="22"/>
        <v>16116192</v>
      </c>
      <c r="J79" s="5">
        <v>1.31</v>
      </c>
      <c r="K79" s="5">
        <v>90</v>
      </c>
      <c r="L79" s="4">
        <v>130511</v>
      </c>
      <c r="M79" s="6">
        <f t="shared" si="31"/>
        <v>0.18326881057508365</v>
      </c>
      <c r="N79">
        <f t="shared" si="26"/>
        <v>15498099.5</v>
      </c>
      <c r="O79">
        <f t="shared" si="27"/>
        <v>1188508.5</v>
      </c>
      <c r="P79">
        <f t="shared" si="28"/>
        <v>16686608</v>
      </c>
      <c r="Q79">
        <f t="shared" si="24"/>
        <v>7.1225290364584577</v>
      </c>
      <c r="R79" s="23"/>
    </row>
    <row r="80" spans="1:18" x14ac:dyDescent="0.25">
      <c r="A80" s="1" t="s">
        <v>22</v>
      </c>
      <c r="B80" s="1">
        <v>2009</v>
      </c>
      <c r="C80" s="4">
        <v>11875915</v>
      </c>
      <c r="D80" s="4">
        <v>492276</v>
      </c>
      <c r="E80" s="4">
        <v>1934750</v>
      </c>
      <c r="F80" s="4">
        <v>1205637</v>
      </c>
      <c r="G80" s="4">
        <v>34580</v>
      </c>
      <c r="H80" s="4">
        <v>210106</v>
      </c>
      <c r="I80" s="4">
        <f t="shared" si="22"/>
        <v>1240217</v>
      </c>
      <c r="J80" s="5">
        <v>1.82</v>
      </c>
      <c r="K80" s="5">
        <v>16.68</v>
      </c>
      <c r="L80" s="4">
        <v>9723</v>
      </c>
      <c r="Q80" t="e">
        <f t="shared" si="24"/>
        <v>#DIV/0!</v>
      </c>
      <c r="R80" s="23"/>
    </row>
    <row r="81" spans="1:18" x14ac:dyDescent="0.25">
      <c r="A81" s="1" t="s">
        <v>22</v>
      </c>
      <c r="B81" s="1">
        <v>2010</v>
      </c>
      <c r="C81" s="4">
        <v>16812004</v>
      </c>
      <c r="D81" s="4">
        <v>845234</v>
      </c>
      <c r="E81" s="4">
        <v>3525864</v>
      </c>
      <c r="F81" s="4">
        <v>1595968</v>
      </c>
      <c r="G81" s="4">
        <v>40403</v>
      </c>
      <c r="H81" s="4">
        <v>795024</v>
      </c>
      <c r="I81" s="4">
        <f t="shared" si="22"/>
        <v>1636371</v>
      </c>
      <c r="J81" s="5">
        <v>5.89</v>
      </c>
      <c r="K81" s="5">
        <v>49.06</v>
      </c>
      <c r="L81" s="4">
        <v>10456</v>
      </c>
      <c r="M81" s="6">
        <f>(L81-L80)/L80</f>
        <v>7.5388254653913397E-2</v>
      </c>
      <c r="N81">
        <f t="shared" si="26"/>
        <v>1400802.5</v>
      </c>
      <c r="O81">
        <f t="shared" si="27"/>
        <v>37491.5</v>
      </c>
      <c r="P81">
        <f t="shared" si="28"/>
        <v>1438294</v>
      </c>
      <c r="Q81">
        <f t="shared" si="24"/>
        <v>2.6066645623217504</v>
      </c>
      <c r="R81" s="23"/>
    </row>
    <row r="82" spans="1:18" x14ac:dyDescent="0.25">
      <c r="A82" s="1" t="s">
        <v>22</v>
      </c>
      <c r="B82" s="1">
        <v>2011</v>
      </c>
      <c r="C82" s="4">
        <v>15942064</v>
      </c>
      <c r="D82" s="4">
        <v>476614</v>
      </c>
      <c r="E82" s="4">
        <v>3845289</v>
      </c>
      <c r="F82" s="4">
        <v>2440672</v>
      </c>
      <c r="G82" s="4">
        <v>49020</v>
      </c>
      <c r="H82" s="4">
        <v>299535</v>
      </c>
      <c r="I82" s="4">
        <f t="shared" si="22"/>
        <v>2489692</v>
      </c>
      <c r="J82" s="5">
        <v>1.82</v>
      </c>
      <c r="K82" s="5">
        <v>12.16</v>
      </c>
      <c r="L82" s="4">
        <v>11183</v>
      </c>
      <c r="M82" s="6">
        <f t="shared" ref="M82:M85" si="32">(L82-L81)/L81</f>
        <v>6.9529456771231832E-2</v>
      </c>
      <c r="N82">
        <f t="shared" si="26"/>
        <v>2018320</v>
      </c>
      <c r="O82">
        <f t="shared" si="27"/>
        <v>44711.5</v>
      </c>
      <c r="P82">
        <f t="shared" si="28"/>
        <v>2063031.5</v>
      </c>
      <c r="Q82">
        <f t="shared" si="24"/>
        <v>2.1672718036539917</v>
      </c>
      <c r="R82" s="23"/>
    </row>
    <row r="83" spans="1:18" x14ac:dyDescent="0.25">
      <c r="A83" s="1" t="s">
        <v>22</v>
      </c>
      <c r="B83" s="1">
        <v>2012</v>
      </c>
      <c r="C83" s="4">
        <v>14852518</v>
      </c>
      <c r="D83" s="4">
        <v>880923</v>
      </c>
      <c r="E83" s="4">
        <v>3539465</v>
      </c>
      <c r="F83" s="4">
        <v>2168260</v>
      </c>
      <c r="G83" s="4">
        <v>49477</v>
      </c>
      <c r="H83" s="4">
        <v>297247</v>
      </c>
      <c r="I83" s="4">
        <f t="shared" si="22"/>
        <v>2217737</v>
      </c>
      <c r="J83" s="5">
        <v>1.92</v>
      </c>
      <c r="K83" s="5">
        <v>9.81</v>
      </c>
      <c r="L83" s="4">
        <v>10861</v>
      </c>
      <c r="M83" s="6">
        <f t="shared" si="32"/>
        <v>-2.8793704730394349E-2</v>
      </c>
      <c r="N83">
        <f t="shared" si="26"/>
        <v>2304466</v>
      </c>
      <c r="O83">
        <f t="shared" si="27"/>
        <v>49248.5</v>
      </c>
      <c r="P83">
        <f t="shared" si="28"/>
        <v>2353714.5</v>
      </c>
      <c r="Q83">
        <f t="shared" si="24"/>
        <v>2.0923735652731033</v>
      </c>
      <c r="R83" s="23"/>
    </row>
    <row r="84" spans="1:18" x14ac:dyDescent="0.25">
      <c r="A84" s="1" t="s">
        <v>22</v>
      </c>
      <c r="B84" s="1">
        <v>2013</v>
      </c>
      <c r="C84" s="4">
        <v>14684739</v>
      </c>
      <c r="D84" s="4">
        <v>851893</v>
      </c>
      <c r="E84" s="4">
        <v>3500569</v>
      </c>
      <c r="F84" s="4">
        <v>1641031</v>
      </c>
      <c r="G84" s="4">
        <v>56276</v>
      </c>
      <c r="H84" s="4">
        <v>172772</v>
      </c>
      <c r="I84" s="4">
        <f t="shared" si="22"/>
        <v>1697307</v>
      </c>
      <c r="J84" s="5">
        <v>1.17</v>
      </c>
      <c r="K84" s="5">
        <v>5.61</v>
      </c>
      <c r="L84" s="4">
        <v>10670</v>
      </c>
      <c r="M84" s="6">
        <f t="shared" si="32"/>
        <v>-1.7585857655832798E-2</v>
      </c>
      <c r="N84">
        <f t="shared" si="26"/>
        <v>1904645.5</v>
      </c>
      <c r="O84">
        <f t="shared" si="27"/>
        <v>52876.5</v>
      </c>
      <c r="P84">
        <f t="shared" si="28"/>
        <v>1957522</v>
      </c>
      <c r="Q84">
        <f t="shared" si="24"/>
        <v>2.7011956953740492</v>
      </c>
      <c r="R84" s="23"/>
    </row>
    <row r="85" spans="1:18" x14ac:dyDescent="0.25">
      <c r="A85" s="1" t="s">
        <v>22</v>
      </c>
      <c r="B85" s="1">
        <v>2014</v>
      </c>
      <c r="C85" s="4">
        <v>15823336</v>
      </c>
      <c r="D85" s="4">
        <v>952273</v>
      </c>
      <c r="E85" s="4">
        <v>3485830</v>
      </c>
      <c r="F85" s="4">
        <v>1392267</v>
      </c>
      <c r="G85" s="4">
        <v>54398</v>
      </c>
      <c r="H85" s="4">
        <v>180885</v>
      </c>
      <c r="I85" s="4">
        <f t="shared" si="22"/>
        <v>1446665</v>
      </c>
      <c r="J85" s="5">
        <v>1.19</v>
      </c>
      <c r="K85" s="5">
        <v>5.87</v>
      </c>
      <c r="L85" s="4">
        <v>11232</v>
      </c>
      <c r="M85" s="6">
        <f t="shared" si="32"/>
        <v>5.2671040299906283E-2</v>
      </c>
      <c r="N85">
        <f t="shared" si="26"/>
        <v>1516649</v>
      </c>
      <c r="O85">
        <f t="shared" si="27"/>
        <v>55337</v>
      </c>
      <c r="P85">
        <f t="shared" si="28"/>
        <v>1571986</v>
      </c>
      <c r="Q85">
        <f t="shared" si="24"/>
        <v>3.5201967447547244</v>
      </c>
      <c r="R85" s="23"/>
    </row>
    <row r="86" spans="1:18" x14ac:dyDescent="0.25">
      <c r="A86" s="1" t="s">
        <v>10</v>
      </c>
      <c r="B86" s="1">
        <v>2009</v>
      </c>
      <c r="C86" s="4">
        <v>30596995</v>
      </c>
      <c r="D86" s="4">
        <v>195635</v>
      </c>
      <c r="E86" s="4">
        <v>5481440</v>
      </c>
      <c r="F86" s="4">
        <v>1624206</v>
      </c>
      <c r="G86" s="4">
        <v>101357</v>
      </c>
      <c r="H86" s="4">
        <v>459800</v>
      </c>
      <c r="I86" s="4">
        <f t="shared" si="22"/>
        <v>1725563</v>
      </c>
      <c r="J86" s="5">
        <f t="shared" ref="J86:J93" si="33">H86/C86*100</f>
        <v>1.5027619542376629</v>
      </c>
      <c r="K86" s="5">
        <f>H86/E86*100</f>
        <v>8.3883067223211416</v>
      </c>
      <c r="L86" s="4">
        <v>9626</v>
      </c>
      <c r="Q86" t="e">
        <f t="shared" si="24"/>
        <v>#DIV/0!</v>
      </c>
      <c r="R86" s="23"/>
    </row>
    <row r="87" spans="1:18" x14ac:dyDescent="0.25">
      <c r="A87" s="1" t="s">
        <v>10</v>
      </c>
      <c r="B87" s="1">
        <v>2010</v>
      </c>
      <c r="C87" s="4">
        <v>55241568</v>
      </c>
      <c r="D87" s="4">
        <v>203052</v>
      </c>
      <c r="E87" s="4">
        <v>5734378</v>
      </c>
      <c r="F87" s="4">
        <v>3557142</v>
      </c>
      <c r="G87" s="4">
        <v>241406</v>
      </c>
      <c r="H87" s="4">
        <v>629168</v>
      </c>
      <c r="I87" s="4">
        <f t="shared" si="22"/>
        <v>3798548</v>
      </c>
      <c r="J87" s="5">
        <f t="shared" si="33"/>
        <v>1.138939430538974</v>
      </c>
      <c r="K87" s="5">
        <f t="shared" ref="K87:K91" si="34">H87/E87*100</f>
        <v>10.971861289925428</v>
      </c>
      <c r="L87" s="4">
        <v>20512</v>
      </c>
      <c r="M87" s="6">
        <f>(L87-L86)/L86</f>
        <v>1.1308954913775193</v>
      </c>
      <c r="N87">
        <f t="shared" si="26"/>
        <v>2590674</v>
      </c>
      <c r="O87">
        <f t="shared" si="27"/>
        <v>171381.5</v>
      </c>
      <c r="P87">
        <f t="shared" si="28"/>
        <v>2762055.5</v>
      </c>
      <c r="Q87">
        <f t="shared" si="24"/>
        <v>6.2048535954473039</v>
      </c>
      <c r="R87" s="23"/>
    </row>
    <row r="88" spans="1:18" x14ac:dyDescent="0.25">
      <c r="A88" s="1" t="s">
        <v>10</v>
      </c>
      <c r="B88" s="1">
        <v>2011</v>
      </c>
      <c r="C88" s="4">
        <v>101092589</v>
      </c>
      <c r="D88" s="4">
        <v>318469</v>
      </c>
      <c r="E88" s="4">
        <v>5536734</v>
      </c>
      <c r="F88" s="4">
        <v>7447870</v>
      </c>
      <c r="G88" s="4">
        <v>118213</v>
      </c>
      <c r="H88" s="4">
        <v>126079</v>
      </c>
      <c r="I88" s="4">
        <f t="shared" si="22"/>
        <v>7566083</v>
      </c>
      <c r="J88" s="5">
        <f t="shared" si="33"/>
        <v>0.12471636273950805</v>
      </c>
      <c r="K88" s="5">
        <f t="shared" si="34"/>
        <v>2.2771366657672196</v>
      </c>
      <c r="L88" s="4">
        <v>20041</v>
      </c>
      <c r="M88" s="6">
        <f t="shared" ref="M88:M91" si="35">(L88-L87)/L87</f>
        <v>-2.296216848673947E-2</v>
      </c>
      <c r="N88">
        <f t="shared" si="26"/>
        <v>5502506</v>
      </c>
      <c r="O88">
        <f t="shared" si="27"/>
        <v>179809.5</v>
      </c>
      <c r="P88">
        <f t="shared" si="28"/>
        <v>5682315.5</v>
      </c>
      <c r="Q88">
        <f t="shared" si="24"/>
        <v>3.1643702290025959</v>
      </c>
      <c r="R88" s="23"/>
    </row>
    <row r="89" spans="1:18" x14ac:dyDescent="0.25">
      <c r="A89" s="1" t="s">
        <v>10</v>
      </c>
      <c r="B89" s="1">
        <v>2012</v>
      </c>
      <c r="C89" s="4">
        <v>75066716</v>
      </c>
      <c r="D89" s="4">
        <v>304317</v>
      </c>
      <c r="E89" s="4">
        <v>5582109</v>
      </c>
      <c r="F89" s="4">
        <v>8441103</v>
      </c>
      <c r="G89" s="4">
        <v>60632</v>
      </c>
      <c r="H89" s="4">
        <v>52744</v>
      </c>
      <c r="I89" s="4">
        <f t="shared" si="22"/>
        <v>8501735</v>
      </c>
      <c r="J89" s="5">
        <f t="shared" si="33"/>
        <v>7.0262831265990103E-2</v>
      </c>
      <c r="K89" s="5">
        <f t="shared" si="34"/>
        <v>0.94487585247797923</v>
      </c>
      <c r="L89" s="4">
        <v>20297</v>
      </c>
      <c r="M89" s="6">
        <f t="shared" si="35"/>
        <v>1.2773813681951999E-2</v>
      </c>
      <c r="N89">
        <f t="shared" si="26"/>
        <v>7944486.5</v>
      </c>
      <c r="O89">
        <f t="shared" si="27"/>
        <v>89422.5</v>
      </c>
      <c r="P89">
        <f t="shared" si="28"/>
        <v>8033909</v>
      </c>
      <c r="Q89">
        <f t="shared" si="24"/>
        <v>1.1130633916814343</v>
      </c>
      <c r="R89" s="23"/>
    </row>
    <row r="90" spans="1:18" x14ac:dyDescent="0.25">
      <c r="A90" s="1" t="s">
        <v>10</v>
      </c>
      <c r="B90" s="1">
        <v>2013</v>
      </c>
      <c r="C90" s="4">
        <v>79864432</v>
      </c>
      <c r="D90" s="4">
        <v>286879</v>
      </c>
      <c r="E90" s="4">
        <v>5724125</v>
      </c>
      <c r="F90" s="4">
        <v>4807596</v>
      </c>
      <c r="G90" s="4">
        <v>60754</v>
      </c>
      <c r="H90" s="4">
        <v>151697</v>
      </c>
      <c r="I90" s="4">
        <f t="shared" si="22"/>
        <v>4868350</v>
      </c>
      <c r="J90" s="5">
        <f t="shared" si="33"/>
        <v>0.18994312762407176</v>
      </c>
      <c r="K90" s="5">
        <f t="shared" si="34"/>
        <v>2.6501343000021835</v>
      </c>
      <c r="L90" s="4">
        <v>39561</v>
      </c>
      <c r="M90" s="6">
        <f t="shared" si="35"/>
        <v>0.94910577917918904</v>
      </c>
      <c r="N90">
        <f t="shared" si="26"/>
        <v>6624349.5</v>
      </c>
      <c r="O90">
        <f t="shared" si="27"/>
        <v>60693</v>
      </c>
      <c r="P90">
        <f t="shared" si="28"/>
        <v>6685042.5</v>
      </c>
      <c r="Q90">
        <f t="shared" si="24"/>
        <v>0.90789250778884356</v>
      </c>
      <c r="R90" s="23"/>
    </row>
    <row r="91" spans="1:18" x14ac:dyDescent="0.25">
      <c r="A91" s="1" t="s">
        <v>10</v>
      </c>
      <c r="B91" s="1">
        <v>2014</v>
      </c>
      <c r="C91" s="4">
        <v>80183668</v>
      </c>
      <c r="D91" s="4">
        <v>287852</v>
      </c>
      <c r="E91" s="4">
        <v>5682024</v>
      </c>
      <c r="F91" s="4">
        <v>4169237</v>
      </c>
      <c r="G91" s="4">
        <v>65427</v>
      </c>
      <c r="H91" s="4">
        <v>86878</v>
      </c>
      <c r="I91" s="4">
        <f t="shared" si="22"/>
        <v>4234664</v>
      </c>
      <c r="J91" s="5">
        <f t="shared" si="33"/>
        <v>0.10834874752798787</v>
      </c>
      <c r="K91" s="5">
        <f t="shared" si="34"/>
        <v>1.5289974135976898</v>
      </c>
      <c r="L91" s="4">
        <v>43626</v>
      </c>
      <c r="M91" s="6">
        <f t="shared" si="35"/>
        <v>0.10275271100326079</v>
      </c>
      <c r="N91">
        <f t="shared" si="26"/>
        <v>4488416.5</v>
      </c>
      <c r="O91">
        <f t="shared" si="27"/>
        <v>63090.5</v>
      </c>
      <c r="P91">
        <f t="shared" si="28"/>
        <v>4551507</v>
      </c>
      <c r="Q91">
        <f t="shared" si="24"/>
        <v>1.3861452920977602</v>
      </c>
      <c r="R91" s="23"/>
    </row>
    <row r="92" spans="1:18" x14ac:dyDescent="0.25">
      <c r="A92" s="1" t="s">
        <v>11</v>
      </c>
      <c r="B92" s="1">
        <v>2009</v>
      </c>
      <c r="C92" s="4">
        <v>27469197</v>
      </c>
      <c r="D92" s="4">
        <v>853627</v>
      </c>
      <c r="E92" s="4">
        <v>2417045</v>
      </c>
      <c r="F92" s="4">
        <v>1662188</v>
      </c>
      <c r="G92" s="4">
        <v>78031</v>
      </c>
      <c r="H92" s="4">
        <v>318405</v>
      </c>
      <c r="I92" s="4">
        <f t="shared" si="22"/>
        <v>1740219</v>
      </c>
      <c r="J92" s="5">
        <f t="shared" si="33"/>
        <v>1.1591347209749161</v>
      </c>
      <c r="K92" s="5">
        <f>H92/E92*100</f>
        <v>13.1733170048551</v>
      </c>
      <c r="L92" s="4">
        <v>12829</v>
      </c>
      <c r="Q92" t="e">
        <f t="shared" si="24"/>
        <v>#DIV/0!</v>
      </c>
      <c r="R92" s="23"/>
    </row>
    <row r="93" spans="1:18" x14ac:dyDescent="0.25">
      <c r="A93" s="1" t="s">
        <v>11</v>
      </c>
      <c r="B93" s="1">
        <v>2010</v>
      </c>
      <c r="C93" s="4">
        <v>51032861</v>
      </c>
      <c r="D93" s="4">
        <v>1526154</v>
      </c>
      <c r="E93" s="4">
        <v>4183214</v>
      </c>
      <c r="F93" s="4">
        <v>3736848</v>
      </c>
      <c r="G93" s="4">
        <v>126645</v>
      </c>
      <c r="H93" s="4">
        <v>494329</v>
      </c>
      <c r="I93" s="4">
        <f t="shared" si="22"/>
        <v>3863493</v>
      </c>
      <c r="J93" s="5">
        <f t="shared" si="33"/>
        <v>0.96864841655653988</v>
      </c>
      <c r="K93" s="5">
        <f t="shared" ref="K93:K97" si="36">H93/E93*100</f>
        <v>11.816966571636067</v>
      </c>
      <c r="L93" s="4">
        <v>24301</v>
      </c>
      <c r="M93" s="6">
        <f>(L93-L92)/L92</f>
        <v>0.89422402369631304</v>
      </c>
      <c r="N93">
        <f t="shared" si="26"/>
        <v>2699518</v>
      </c>
      <c r="O93">
        <f t="shared" si="27"/>
        <v>102338</v>
      </c>
      <c r="P93">
        <f t="shared" si="28"/>
        <v>2801856</v>
      </c>
      <c r="Q93">
        <f t="shared" si="24"/>
        <v>3.6525074807556139</v>
      </c>
      <c r="R93" s="23"/>
    </row>
    <row r="94" spans="1:18" x14ac:dyDescent="0.25">
      <c r="A94" s="1" t="s">
        <v>11</v>
      </c>
      <c r="B94" s="1">
        <v>2011</v>
      </c>
      <c r="C94" s="4">
        <v>70989542</v>
      </c>
      <c r="D94" s="4">
        <v>2254983</v>
      </c>
      <c r="E94" s="4">
        <v>5830868</v>
      </c>
      <c r="F94" s="4">
        <v>7781058</v>
      </c>
      <c r="G94" s="4">
        <v>256348</v>
      </c>
      <c r="H94" s="4">
        <v>753029</v>
      </c>
      <c r="I94" s="4">
        <f t="shared" si="22"/>
        <v>8037406</v>
      </c>
      <c r="J94" s="5">
        <f>H94/C94*100</f>
        <v>1.0607604708873879</v>
      </c>
      <c r="K94" s="5">
        <f t="shared" si="36"/>
        <v>12.91452661936439</v>
      </c>
      <c r="L94" s="4">
        <v>29162</v>
      </c>
      <c r="M94" s="6">
        <f t="shared" ref="M94:M97" si="37">(L94-L93)/L93</f>
        <v>0.20003292045594831</v>
      </c>
      <c r="N94">
        <f t="shared" si="26"/>
        <v>5758953</v>
      </c>
      <c r="O94">
        <f t="shared" si="27"/>
        <v>191496.5</v>
      </c>
      <c r="P94">
        <f t="shared" si="28"/>
        <v>5950449.5</v>
      </c>
      <c r="Q94">
        <f t="shared" si="24"/>
        <v>3.2181854496874567</v>
      </c>
      <c r="R94" s="23"/>
    </row>
    <row r="95" spans="1:18" x14ac:dyDescent="0.25">
      <c r="A95" s="1" t="s">
        <v>11</v>
      </c>
      <c r="B95" s="1">
        <v>2012</v>
      </c>
      <c r="C95" s="4">
        <v>116537614</v>
      </c>
      <c r="D95" s="4">
        <v>4127127</v>
      </c>
      <c r="E95" s="4">
        <v>9506050</v>
      </c>
      <c r="F95" s="4">
        <v>9951489</v>
      </c>
      <c r="G95" s="4">
        <v>193828</v>
      </c>
      <c r="H95" s="4">
        <v>1686841</v>
      </c>
      <c r="I95" s="4">
        <f t="shared" si="22"/>
        <v>10145317</v>
      </c>
      <c r="J95" s="5">
        <f t="shared" ref="J95:J97" si="38">H95/C95*100</f>
        <v>1.447464850275723</v>
      </c>
      <c r="K95" s="5">
        <f t="shared" si="36"/>
        <v>17.744920340204395</v>
      </c>
      <c r="L95" s="4">
        <v>65830</v>
      </c>
      <c r="M95" s="6">
        <f t="shared" si="37"/>
        <v>1.2573897537891776</v>
      </c>
      <c r="N95">
        <f t="shared" si="26"/>
        <v>8866273.5</v>
      </c>
      <c r="O95">
        <f t="shared" si="27"/>
        <v>225088</v>
      </c>
      <c r="P95">
        <f t="shared" si="28"/>
        <v>9091361.5</v>
      </c>
      <c r="Q95">
        <f t="shared" si="24"/>
        <v>2.4758447895840465</v>
      </c>
      <c r="R95" s="23"/>
    </row>
    <row r="96" spans="1:18" x14ac:dyDescent="0.25">
      <c r="A96" s="1" t="s">
        <v>11</v>
      </c>
      <c r="B96" s="1">
        <v>2013</v>
      </c>
      <c r="C96" s="4">
        <v>143625803</v>
      </c>
      <c r="D96" s="4">
        <v>4151534</v>
      </c>
      <c r="E96" s="4">
        <v>10355697</v>
      </c>
      <c r="F96" s="4">
        <v>9174718</v>
      </c>
      <c r="G96" s="4">
        <v>219433</v>
      </c>
      <c r="H96" s="4">
        <v>849742</v>
      </c>
      <c r="I96" s="4">
        <f t="shared" si="22"/>
        <v>9394151</v>
      </c>
      <c r="J96" s="5">
        <f t="shared" si="38"/>
        <v>0.5916360307485975</v>
      </c>
      <c r="K96" s="5">
        <f t="shared" si="36"/>
        <v>8.2055510121626778</v>
      </c>
      <c r="L96" s="4">
        <v>89145</v>
      </c>
      <c r="M96" s="6">
        <f t="shared" si="37"/>
        <v>0.35416983138386754</v>
      </c>
      <c r="N96">
        <f t="shared" si="26"/>
        <v>9563103.5</v>
      </c>
      <c r="O96">
        <f t="shared" si="27"/>
        <v>206630.5</v>
      </c>
      <c r="P96">
        <f t="shared" si="28"/>
        <v>9769734</v>
      </c>
      <c r="Q96">
        <f t="shared" si="24"/>
        <v>2.115006406520382</v>
      </c>
      <c r="R96" s="23"/>
    </row>
    <row r="97" spans="1:18" x14ac:dyDescent="0.25">
      <c r="A97" s="1" t="s">
        <v>11</v>
      </c>
      <c r="B97" s="1">
        <v>2014</v>
      </c>
      <c r="C97" s="4">
        <v>169035546</v>
      </c>
      <c r="D97" s="4">
        <v>4105750</v>
      </c>
      <c r="E97" s="4">
        <v>10480064</v>
      </c>
      <c r="F97" s="4">
        <v>10312849</v>
      </c>
      <c r="G97" s="4">
        <v>440321</v>
      </c>
      <c r="H97" s="4">
        <v>790611</v>
      </c>
      <c r="I97" s="4">
        <f t="shared" si="22"/>
        <v>10753170</v>
      </c>
      <c r="J97" s="5">
        <f t="shared" si="38"/>
        <v>0.46771878383496929</v>
      </c>
      <c r="K97" s="5">
        <f t="shared" si="36"/>
        <v>7.5439520216670424</v>
      </c>
      <c r="L97" s="4">
        <v>109096</v>
      </c>
      <c r="M97" s="6">
        <f t="shared" si="37"/>
        <v>0.22380391496999272</v>
      </c>
      <c r="N97">
        <f t="shared" si="26"/>
        <v>9743783.5</v>
      </c>
      <c r="O97">
        <f t="shared" si="27"/>
        <v>329877</v>
      </c>
      <c r="P97">
        <f t="shared" si="28"/>
        <v>10073660.5</v>
      </c>
      <c r="Q97">
        <f t="shared" si="24"/>
        <v>3.2746487734026775</v>
      </c>
      <c r="R97" s="23"/>
    </row>
    <row r="98" spans="1:18" x14ac:dyDescent="0.25">
      <c r="A98" s="1" t="s">
        <v>12</v>
      </c>
      <c r="B98" s="1">
        <v>2009</v>
      </c>
      <c r="C98" s="4">
        <v>92534430</v>
      </c>
      <c r="D98" s="4">
        <v>696494</v>
      </c>
      <c r="E98" s="4">
        <v>7232583</v>
      </c>
      <c r="F98" s="4">
        <v>6842348</v>
      </c>
      <c r="G98" s="4">
        <v>740427</v>
      </c>
      <c r="H98" s="4">
        <v>1618780</v>
      </c>
      <c r="I98" s="4">
        <f t="shared" si="22"/>
        <v>7582775</v>
      </c>
      <c r="J98" s="5">
        <v>2.2400000000000002</v>
      </c>
      <c r="K98" s="5">
        <v>26.86</v>
      </c>
      <c r="L98" s="4">
        <v>42093</v>
      </c>
      <c r="Q98" t="e">
        <f t="shared" si="24"/>
        <v>#DIV/0!</v>
      </c>
      <c r="R98" s="23"/>
    </row>
    <row r="99" spans="1:18" x14ac:dyDescent="0.25">
      <c r="A99" s="1" t="s">
        <v>12</v>
      </c>
      <c r="B99" s="1">
        <v>2010</v>
      </c>
      <c r="C99" s="4">
        <v>150291215</v>
      </c>
      <c r="D99" s="4">
        <v>1003907</v>
      </c>
      <c r="E99" s="4">
        <v>9389161</v>
      </c>
      <c r="F99" s="4">
        <v>10934383</v>
      </c>
      <c r="G99" s="4">
        <v>1186620</v>
      </c>
      <c r="H99" s="4">
        <v>2072755</v>
      </c>
      <c r="I99" s="4">
        <f t="shared" si="22"/>
        <v>12121003</v>
      </c>
      <c r="J99" s="5">
        <v>1.86</v>
      </c>
      <c r="K99" s="5">
        <v>24.8</v>
      </c>
      <c r="L99" s="4">
        <v>52928</v>
      </c>
      <c r="M99" s="6">
        <f>(L99-L98)/L98</f>
        <v>0.25740621956144727</v>
      </c>
      <c r="N99">
        <f t="shared" si="26"/>
        <v>8888365.5</v>
      </c>
      <c r="O99">
        <f t="shared" si="27"/>
        <v>963523.5</v>
      </c>
      <c r="P99">
        <f t="shared" si="28"/>
        <v>9851889</v>
      </c>
      <c r="Q99">
        <f t="shared" si="24"/>
        <v>9.7800888743265375</v>
      </c>
      <c r="R99" s="23"/>
    </row>
    <row r="100" spans="1:18" x14ac:dyDescent="0.25">
      <c r="A100" s="1" t="s">
        <v>12</v>
      </c>
      <c r="B100" s="1">
        <v>2011</v>
      </c>
      <c r="C100" s="4">
        <v>180531163</v>
      </c>
      <c r="D100" s="4">
        <v>1191224</v>
      </c>
      <c r="E100" s="4">
        <v>12515802</v>
      </c>
      <c r="F100" s="4">
        <v>19948573</v>
      </c>
      <c r="G100" s="4">
        <v>1520157</v>
      </c>
      <c r="H100" s="4">
        <v>3153766</v>
      </c>
      <c r="I100" s="4">
        <f t="shared" si="22"/>
        <v>21468730</v>
      </c>
      <c r="J100" s="5">
        <v>1.83</v>
      </c>
      <c r="K100" s="5">
        <v>28.87</v>
      </c>
      <c r="L100" s="4">
        <v>63451</v>
      </c>
      <c r="M100" s="6">
        <f t="shared" ref="M100:M103" si="39">(L100-L99)/L99</f>
        <v>0.19881726118500603</v>
      </c>
      <c r="N100">
        <f t="shared" si="26"/>
        <v>15441478</v>
      </c>
      <c r="O100">
        <f t="shared" si="27"/>
        <v>1353388.5</v>
      </c>
      <c r="P100">
        <f t="shared" si="28"/>
        <v>16794866.5</v>
      </c>
      <c r="Q100">
        <f t="shared" si="24"/>
        <v>8.0583462809900883</v>
      </c>
      <c r="R100" s="23"/>
    </row>
    <row r="101" spans="1:18" x14ac:dyDescent="0.25">
      <c r="A101" s="1" t="s">
        <v>12</v>
      </c>
      <c r="B101" s="1">
        <v>2012</v>
      </c>
      <c r="C101" s="4">
        <v>179933598</v>
      </c>
      <c r="D101" s="4">
        <v>1146424</v>
      </c>
      <c r="E101" s="4">
        <v>13289576</v>
      </c>
      <c r="F101" s="4">
        <v>17622864</v>
      </c>
      <c r="G101" s="4">
        <v>1051286</v>
      </c>
      <c r="H101" s="4">
        <v>765686</v>
      </c>
      <c r="I101" s="4">
        <f t="shared" si="22"/>
        <v>18674150</v>
      </c>
      <c r="J101" s="5">
        <v>0.42</v>
      </c>
      <c r="K101" s="5">
        <v>5.58</v>
      </c>
      <c r="L101" s="4">
        <v>68261</v>
      </c>
      <c r="M101" s="6">
        <f t="shared" si="39"/>
        <v>7.5806527871901147E-2</v>
      </c>
      <c r="N101">
        <f t="shared" si="26"/>
        <v>18785718.5</v>
      </c>
      <c r="O101">
        <f t="shared" si="27"/>
        <v>1285721.5</v>
      </c>
      <c r="P101">
        <f t="shared" si="28"/>
        <v>20071440</v>
      </c>
      <c r="Q101">
        <f t="shared" si="24"/>
        <v>6.4057262458498245</v>
      </c>
      <c r="R101" s="23"/>
    </row>
    <row r="102" spans="1:18" x14ac:dyDescent="0.25">
      <c r="A102" s="1" t="s">
        <v>12</v>
      </c>
      <c r="B102" s="1">
        <v>2013</v>
      </c>
      <c r="C102" s="4">
        <v>158896663</v>
      </c>
      <c r="D102" s="4">
        <v>1032737</v>
      </c>
      <c r="E102" s="4">
        <v>13920069</v>
      </c>
      <c r="F102" s="4">
        <v>13281305</v>
      </c>
      <c r="G102" s="4">
        <v>1150038</v>
      </c>
      <c r="H102" s="4">
        <v>659071</v>
      </c>
      <c r="I102" s="4">
        <f t="shared" si="22"/>
        <v>14431343</v>
      </c>
      <c r="J102" s="5">
        <v>0.39</v>
      </c>
      <c r="K102" s="5">
        <v>4.7699999999999996</v>
      </c>
      <c r="L102" s="4">
        <v>70275</v>
      </c>
      <c r="M102" s="6">
        <f t="shared" si="39"/>
        <v>2.9504402220887477E-2</v>
      </c>
      <c r="N102">
        <f t="shared" si="26"/>
        <v>15452084.5</v>
      </c>
      <c r="O102">
        <f t="shared" si="27"/>
        <v>1100662</v>
      </c>
      <c r="P102">
        <f t="shared" si="28"/>
        <v>16552746.5</v>
      </c>
      <c r="Q102">
        <f t="shared" si="24"/>
        <v>6.6494221970958112</v>
      </c>
      <c r="R102" s="23"/>
    </row>
    <row r="103" spans="1:18" x14ac:dyDescent="0.25">
      <c r="A103" s="1" t="s">
        <v>12</v>
      </c>
      <c r="B103" s="1">
        <v>2014</v>
      </c>
      <c r="C103" s="4">
        <v>175901794</v>
      </c>
      <c r="D103" s="4">
        <v>1036505</v>
      </c>
      <c r="E103" s="4">
        <v>14986050</v>
      </c>
      <c r="F103" s="4">
        <v>12931617</v>
      </c>
      <c r="G103" s="4">
        <v>1665405</v>
      </c>
      <c r="H103" s="4">
        <v>1081858</v>
      </c>
      <c r="I103" s="4">
        <f t="shared" si="22"/>
        <v>14597022</v>
      </c>
      <c r="J103" s="5">
        <v>0.63</v>
      </c>
      <c r="K103" s="5">
        <v>7.4</v>
      </c>
      <c r="L103" s="4">
        <v>80308</v>
      </c>
      <c r="M103" s="6">
        <f t="shared" si="39"/>
        <v>0.14276769832799716</v>
      </c>
      <c r="N103">
        <f t="shared" si="26"/>
        <v>13106461</v>
      </c>
      <c r="O103">
        <f t="shared" si="27"/>
        <v>1407721.5</v>
      </c>
      <c r="P103">
        <f t="shared" si="28"/>
        <v>14514182.5</v>
      </c>
      <c r="Q103">
        <f t="shared" si="24"/>
        <v>9.6989375736456402</v>
      </c>
      <c r="R103" s="23"/>
    </row>
    <row r="104" spans="1:18" x14ac:dyDescent="0.25">
      <c r="A104" s="1" t="s">
        <v>13</v>
      </c>
      <c r="B104" s="1">
        <v>2009</v>
      </c>
      <c r="C104" s="4">
        <v>56638942</v>
      </c>
      <c r="D104" s="4">
        <v>250441</v>
      </c>
      <c r="E104" s="4">
        <v>2948898</v>
      </c>
      <c r="F104" s="4">
        <v>3721763</v>
      </c>
      <c r="G104" s="4">
        <v>203138</v>
      </c>
      <c r="H104" s="4">
        <v>463216</v>
      </c>
      <c r="I104" s="4">
        <f t="shared" si="22"/>
        <v>3924901</v>
      </c>
      <c r="J104" s="5">
        <f>H104/C104*100</f>
        <v>0.8178401355025311</v>
      </c>
      <c r="K104" s="5">
        <f>H104/E104*100</f>
        <v>15.708105197263519</v>
      </c>
      <c r="L104" s="4">
        <v>27353</v>
      </c>
      <c r="Q104" t="e">
        <f t="shared" si="24"/>
        <v>#DIV/0!</v>
      </c>
      <c r="R104" s="23"/>
    </row>
    <row r="105" spans="1:18" x14ac:dyDescent="0.25">
      <c r="A105" s="1" t="s">
        <v>13</v>
      </c>
      <c r="B105" s="1">
        <v>2010</v>
      </c>
      <c r="C105" s="4">
        <v>93826929</v>
      </c>
      <c r="D105" s="4">
        <v>223037</v>
      </c>
      <c r="E105" s="4">
        <v>6593161</v>
      </c>
      <c r="F105" s="4">
        <v>6821796</v>
      </c>
      <c r="G105" s="4">
        <v>303864</v>
      </c>
      <c r="H105" s="4">
        <v>790929</v>
      </c>
      <c r="I105" s="4">
        <f t="shared" si="22"/>
        <v>7125660</v>
      </c>
      <c r="J105" s="5">
        <f t="shared" ref="J105:J109" si="40">H105/C105*100</f>
        <v>0.8429658824280607</v>
      </c>
      <c r="K105" s="5">
        <f>H105/E105*100</f>
        <v>11.99620333858069</v>
      </c>
      <c r="L105" s="4">
        <v>41731</v>
      </c>
      <c r="M105" s="6">
        <f>(L105-L104)/L104</f>
        <v>0.52564618140606145</v>
      </c>
      <c r="N105">
        <f t="shared" si="26"/>
        <v>5271779.5</v>
      </c>
      <c r="O105">
        <f t="shared" si="27"/>
        <v>253501</v>
      </c>
      <c r="P105">
        <f t="shared" si="28"/>
        <v>5525280.5</v>
      </c>
      <c r="Q105">
        <f t="shared" si="24"/>
        <v>4.5880204633954786</v>
      </c>
      <c r="R105" s="23"/>
    </row>
    <row r="106" spans="1:18" x14ac:dyDescent="0.25">
      <c r="A106" s="1" t="s">
        <v>13</v>
      </c>
      <c r="B106" s="1">
        <v>2011</v>
      </c>
      <c r="C106" s="4">
        <v>96949541</v>
      </c>
      <c r="D106" s="4">
        <v>293434</v>
      </c>
      <c r="E106" s="4">
        <v>8160066</v>
      </c>
      <c r="F106" s="4">
        <v>11835087</v>
      </c>
      <c r="G106" s="4">
        <v>322282</v>
      </c>
      <c r="H106" s="4">
        <v>638995</v>
      </c>
      <c r="I106" s="4">
        <f t="shared" si="22"/>
        <v>12157369</v>
      </c>
      <c r="J106" s="5">
        <f t="shared" si="40"/>
        <v>0.65910059336949312</v>
      </c>
      <c r="K106" s="5">
        <f t="shared" ref="K106:K109" si="41">H106/E106*100</f>
        <v>7.8307577414202285</v>
      </c>
      <c r="L106" s="4">
        <v>43497</v>
      </c>
      <c r="M106" s="6">
        <f t="shared" ref="M106:M109" si="42">(L106-L105)/L105</f>
        <v>4.231865998897702E-2</v>
      </c>
      <c r="N106">
        <f t="shared" si="26"/>
        <v>9328441.5</v>
      </c>
      <c r="O106">
        <f t="shared" si="27"/>
        <v>313073</v>
      </c>
      <c r="P106">
        <f t="shared" si="28"/>
        <v>9641514.5</v>
      </c>
      <c r="Q106">
        <f t="shared" si="24"/>
        <v>3.2471350844309783</v>
      </c>
      <c r="R106" s="23"/>
    </row>
    <row r="107" spans="1:18" x14ac:dyDescent="0.25">
      <c r="A107" s="1" t="s">
        <v>13</v>
      </c>
      <c r="B107" s="1">
        <v>2012</v>
      </c>
      <c r="C107" s="4">
        <v>65023406</v>
      </c>
      <c r="D107" s="4">
        <v>403744</v>
      </c>
      <c r="E107" s="4">
        <v>8371463</v>
      </c>
      <c r="F107" s="4">
        <v>8710770</v>
      </c>
      <c r="G107" s="4">
        <v>233141</v>
      </c>
      <c r="H107" s="4">
        <v>523213</v>
      </c>
      <c r="I107" s="4">
        <f>F107+G107</f>
        <v>8943911</v>
      </c>
      <c r="J107" s="5">
        <f t="shared" si="40"/>
        <v>0.80465332744950346</v>
      </c>
      <c r="K107" s="5">
        <f t="shared" si="41"/>
        <v>6.2499589378821838</v>
      </c>
      <c r="L107" s="4">
        <v>35872</v>
      </c>
      <c r="M107" s="6">
        <f t="shared" si="42"/>
        <v>-0.17529944593880037</v>
      </c>
      <c r="N107">
        <f t="shared" si="26"/>
        <v>10272928.5</v>
      </c>
      <c r="O107">
        <f t="shared" si="27"/>
        <v>277711.5</v>
      </c>
      <c r="P107">
        <f t="shared" si="28"/>
        <v>10550640</v>
      </c>
      <c r="Q107">
        <f t="shared" si="24"/>
        <v>2.6321768158140171</v>
      </c>
      <c r="R107" s="23"/>
    </row>
    <row r="108" spans="1:18" x14ac:dyDescent="0.25">
      <c r="A108" s="1" t="s">
        <v>13</v>
      </c>
      <c r="B108" s="1">
        <v>2013</v>
      </c>
      <c r="C108" s="4">
        <v>76874670</v>
      </c>
      <c r="D108" s="4">
        <v>364845</v>
      </c>
      <c r="E108" s="4">
        <v>7982626</v>
      </c>
      <c r="F108" s="4">
        <v>4790141</v>
      </c>
      <c r="G108" s="4">
        <v>253952</v>
      </c>
      <c r="H108" s="4">
        <v>50248</v>
      </c>
      <c r="I108" s="4">
        <f t="shared" si="22"/>
        <v>5044093</v>
      </c>
      <c r="J108" s="5">
        <f t="shared" si="40"/>
        <v>6.5363532617440823E-2</v>
      </c>
      <c r="K108" s="5">
        <f t="shared" si="41"/>
        <v>0.62946704505509843</v>
      </c>
      <c r="L108" s="4">
        <v>37553</v>
      </c>
      <c r="M108" s="6">
        <f t="shared" si="42"/>
        <v>4.686106155218555E-2</v>
      </c>
      <c r="N108">
        <f t="shared" si="26"/>
        <v>6750455.5</v>
      </c>
      <c r="O108">
        <f t="shared" si="27"/>
        <v>243546.5</v>
      </c>
      <c r="P108">
        <f t="shared" si="28"/>
        <v>6994002</v>
      </c>
      <c r="Q108">
        <f t="shared" si="24"/>
        <v>3.4822194789192227</v>
      </c>
      <c r="R108" s="23"/>
    </row>
    <row r="109" spans="1:18" x14ac:dyDescent="0.25">
      <c r="A109" s="1" t="s">
        <v>13</v>
      </c>
      <c r="B109" s="1">
        <v>2014</v>
      </c>
      <c r="C109" s="4">
        <v>80660959</v>
      </c>
      <c r="D109" s="4">
        <v>365476</v>
      </c>
      <c r="E109" s="4">
        <v>8550263</v>
      </c>
      <c r="F109" s="4">
        <v>4875812</v>
      </c>
      <c r="G109" s="4">
        <v>246323</v>
      </c>
      <c r="H109" s="4">
        <v>522670</v>
      </c>
      <c r="I109" s="4">
        <f t="shared" si="22"/>
        <v>5122135</v>
      </c>
      <c r="J109" s="5">
        <f t="shared" si="40"/>
        <v>0.64798386540383179</v>
      </c>
      <c r="K109" s="5">
        <f t="shared" si="41"/>
        <v>6.1129113806206901</v>
      </c>
      <c r="L109" s="4">
        <v>44004</v>
      </c>
      <c r="M109" s="6">
        <f t="shared" si="42"/>
        <v>0.17178387878465104</v>
      </c>
      <c r="N109">
        <f t="shared" si="26"/>
        <v>4832976.5</v>
      </c>
      <c r="O109">
        <f t="shared" si="27"/>
        <v>250137.5</v>
      </c>
      <c r="P109">
        <f t="shared" si="28"/>
        <v>5083114</v>
      </c>
      <c r="Q109">
        <f t="shared" si="24"/>
        <v>4.9209500318112092</v>
      </c>
      <c r="R109" s="23"/>
    </row>
    <row r="110" spans="1:18" x14ac:dyDescent="0.25">
      <c r="A110" s="1" t="s">
        <v>14</v>
      </c>
      <c r="B110" s="1">
        <v>2009</v>
      </c>
      <c r="C110" s="4">
        <v>255495883</v>
      </c>
      <c r="D110" s="4">
        <v>1505260</v>
      </c>
      <c r="E110" s="4">
        <v>16710333</v>
      </c>
      <c r="F110" s="4">
        <v>15293558</v>
      </c>
      <c r="G110" s="4">
        <v>1372403</v>
      </c>
      <c r="H110" s="4">
        <v>3944753</v>
      </c>
      <c r="I110" s="4">
        <f t="shared" si="22"/>
        <v>16665961</v>
      </c>
      <c r="J110" s="5">
        <v>1.64</v>
      </c>
      <c r="K110" s="5">
        <v>25.58</v>
      </c>
      <c r="L110" s="4">
        <v>141621</v>
      </c>
      <c r="Q110" t="e">
        <f t="shared" si="24"/>
        <v>#DIV/0!</v>
      </c>
      <c r="R110" s="23"/>
    </row>
    <row r="111" spans="1:18" x14ac:dyDescent="0.25">
      <c r="A111" s="1" t="s">
        <v>14</v>
      </c>
      <c r="B111" s="1">
        <v>2010</v>
      </c>
      <c r="C111" s="4">
        <v>307621338</v>
      </c>
      <c r="D111" s="4">
        <v>1586093</v>
      </c>
      <c r="E111" s="4">
        <v>20736729</v>
      </c>
      <c r="F111" s="4">
        <v>20587489</v>
      </c>
      <c r="G111" s="4">
        <v>1917376</v>
      </c>
      <c r="H111" s="4">
        <v>4281794</v>
      </c>
      <c r="I111" s="4">
        <f t="shared" si="22"/>
        <v>22504865</v>
      </c>
      <c r="J111" s="5">
        <v>1.5</v>
      </c>
      <c r="K111" s="5">
        <v>22.55</v>
      </c>
      <c r="L111" s="4">
        <v>176814</v>
      </c>
      <c r="M111" s="6">
        <f>(L111-L110)/L110</f>
        <v>0.24850128158959475</v>
      </c>
      <c r="N111">
        <f t="shared" si="26"/>
        <v>17940523.5</v>
      </c>
      <c r="O111">
        <f t="shared" si="27"/>
        <v>1644889.5</v>
      </c>
      <c r="P111">
        <f t="shared" si="28"/>
        <v>19585413</v>
      </c>
      <c r="Q111">
        <f t="shared" si="24"/>
        <v>8.3985438550619289</v>
      </c>
      <c r="R111" s="23"/>
    </row>
    <row r="112" spans="1:18" x14ac:dyDescent="0.25">
      <c r="A112" s="1" t="s">
        <v>14</v>
      </c>
      <c r="B112" s="1">
        <v>2011</v>
      </c>
      <c r="C112" s="4">
        <v>366722279</v>
      </c>
      <c r="D112" s="4">
        <v>2605744</v>
      </c>
      <c r="E112" s="4">
        <v>28638696</v>
      </c>
      <c r="F112" s="4">
        <v>33354733</v>
      </c>
      <c r="G112" s="4">
        <v>2198033</v>
      </c>
      <c r="H112" s="4">
        <v>4196811</v>
      </c>
      <c r="I112" s="4">
        <f t="shared" si="22"/>
        <v>35552766</v>
      </c>
      <c r="J112" s="5">
        <v>1.25</v>
      </c>
      <c r="K112" s="5">
        <v>17.079999999999998</v>
      </c>
      <c r="L112" s="4">
        <v>209418</v>
      </c>
      <c r="M112" s="6">
        <f t="shared" ref="M112:M115" si="43">(L112-L111)/L111</f>
        <v>0.18439716312056736</v>
      </c>
      <c r="N112">
        <f t="shared" si="26"/>
        <v>26971111</v>
      </c>
      <c r="O112">
        <f t="shared" si="27"/>
        <v>2057704.5</v>
      </c>
      <c r="P112">
        <f t="shared" si="28"/>
        <v>29028815.5</v>
      </c>
      <c r="Q112">
        <f t="shared" si="24"/>
        <v>7.0884893667121904</v>
      </c>
      <c r="R112" s="23"/>
    </row>
    <row r="113" spans="1:18" x14ac:dyDescent="0.25">
      <c r="A113" s="1" t="s">
        <v>14</v>
      </c>
      <c r="B113" s="1">
        <v>2012</v>
      </c>
      <c r="C113" s="4">
        <v>414488317</v>
      </c>
      <c r="D113" s="4">
        <v>3660336</v>
      </c>
      <c r="E113" s="4">
        <v>41546850</v>
      </c>
      <c r="F113" s="4">
        <v>31733995</v>
      </c>
      <c r="G113" s="4">
        <v>2235698</v>
      </c>
      <c r="H113" s="4">
        <v>4420993</v>
      </c>
      <c r="I113" s="4">
        <f t="shared" si="22"/>
        <v>33969693</v>
      </c>
      <c r="J113" s="5">
        <v>1.1299999999999999</v>
      </c>
      <c r="K113" s="5">
        <v>12.61</v>
      </c>
      <c r="L113" s="4">
        <v>241772</v>
      </c>
      <c r="M113" s="6">
        <f t="shared" si="43"/>
        <v>0.15449483807504608</v>
      </c>
      <c r="N113">
        <f t="shared" si="26"/>
        <v>32544364</v>
      </c>
      <c r="O113">
        <f t="shared" si="27"/>
        <v>2216865.5</v>
      </c>
      <c r="P113">
        <f t="shared" si="28"/>
        <v>34761229.5</v>
      </c>
      <c r="Q113">
        <f t="shared" si="24"/>
        <v>6.3774081984067905</v>
      </c>
      <c r="R113" s="23"/>
    </row>
    <row r="114" spans="1:18" x14ac:dyDescent="0.25">
      <c r="A114" s="1" t="s">
        <v>14</v>
      </c>
      <c r="B114" s="1">
        <v>2013</v>
      </c>
      <c r="C114" s="4">
        <v>468994032</v>
      </c>
      <c r="D114" s="4">
        <v>4085686</v>
      </c>
      <c r="E114" s="4">
        <v>42386065</v>
      </c>
      <c r="F114" s="4">
        <v>28298671</v>
      </c>
      <c r="G114" s="4">
        <v>2745171</v>
      </c>
      <c r="H114" s="4">
        <v>4377582</v>
      </c>
      <c r="I114" s="4">
        <f t="shared" si="22"/>
        <v>31043842</v>
      </c>
      <c r="J114" s="5">
        <v>0.99</v>
      </c>
      <c r="K114" s="5">
        <v>10.33</v>
      </c>
      <c r="L114" s="4">
        <v>274314</v>
      </c>
      <c r="M114" s="6">
        <f t="shared" si="43"/>
        <v>0.13459788561123703</v>
      </c>
      <c r="N114">
        <f t="shared" si="26"/>
        <v>30016333</v>
      </c>
      <c r="O114">
        <f t="shared" si="27"/>
        <v>2490434.5</v>
      </c>
      <c r="P114">
        <f t="shared" si="28"/>
        <v>32506767.5</v>
      </c>
      <c r="Q114">
        <f t="shared" si="24"/>
        <v>7.6612800703730386</v>
      </c>
      <c r="R114" s="23"/>
    </row>
    <row r="115" spans="1:18" x14ac:dyDescent="0.25">
      <c r="A115" s="1" t="s">
        <v>14</v>
      </c>
      <c r="B115" s="1">
        <v>2014</v>
      </c>
      <c r="C115" s="4">
        <v>576988837</v>
      </c>
      <c r="D115" s="4">
        <v>4445613</v>
      </c>
      <c r="E115" s="4">
        <v>43350720</v>
      </c>
      <c r="F115" s="4">
        <v>27988051</v>
      </c>
      <c r="G115" s="4">
        <v>3166304</v>
      </c>
      <c r="H115" s="4">
        <v>4611519</v>
      </c>
      <c r="I115" s="4">
        <f t="shared" si="22"/>
        <v>31154355</v>
      </c>
      <c r="J115" s="5">
        <v>0.88</v>
      </c>
      <c r="K115" s="5">
        <v>10.76</v>
      </c>
      <c r="L115" s="4">
        <v>323287</v>
      </c>
      <c r="M115" s="6">
        <f t="shared" si="43"/>
        <v>0.17852898503175194</v>
      </c>
      <c r="N115">
        <f t="shared" si="26"/>
        <v>28143361</v>
      </c>
      <c r="O115">
        <f t="shared" si="27"/>
        <v>2955737.5</v>
      </c>
      <c r="P115">
        <f t="shared" si="28"/>
        <v>31099098.5</v>
      </c>
      <c r="Q115">
        <f t="shared" si="24"/>
        <v>9.5042546008206639</v>
      </c>
      <c r="R115" s="23"/>
    </row>
    <row r="116" spans="1:18" x14ac:dyDescent="0.25">
      <c r="A116" s="1" t="s">
        <v>15</v>
      </c>
      <c r="B116" s="1">
        <v>2009</v>
      </c>
      <c r="C116" s="4">
        <v>243785208</v>
      </c>
      <c r="D116" s="4">
        <v>3297530</v>
      </c>
      <c r="E116" s="4">
        <v>12572078</v>
      </c>
      <c r="F116" s="4">
        <v>10017148</v>
      </c>
      <c r="G116" s="4">
        <v>494361</v>
      </c>
      <c r="H116" s="4">
        <v>1273544</v>
      </c>
      <c r="I116" s="4">
        <f t="shared" si="22"/>
        <v>10511509</v>
      </c>
      <c r="J116" s="5">
        <v>1.54</v>
      </c>
      <c r="K116" s="5">
        <v>20.6</v>
      </c>
      <c r="L116" s="4">
        <v>163170</v>
      </c>
      <c r="Q116" t="e">
        <f t="shared" si="24"/>
        <v>#DIV/0!</v>
      </c>
      <c r="R116" s="23"/>
    </row>
    <row r="117" spans="1:18" x14ac:dyDescent="0.25">
      <c r="A117" s="1" t="s">
        <v>15</v>
      </c>
      <c r="B117" s="1">
        <v>2010</v>
      </c>
      <c r="C117" s="4">
        <v>367712191</v>
      </c>
      <c r="D117" s="4">
        <v>3297645</v>
      </c>
      <c r="E117" s="4">
        <v>18170363</v>
      </c>
      <c r="F117" s="4">
        <v>31919188</v>
      </c>
      <c r="G117" s="4">
        <v>1769499</v>
      </c>
      <c r="H117" s="4">
        <v>3414347</v>
      </c>
      <c r="I117" s="4">
        <f t="shared" si="22"/>
        <v>33688687</v>
      </c>
      <c r="J117" s="5">
        <v>1.5</v>
      </c>
      <c r="K117" s="5">
        <v>22.1</v>
      </c>
      <c r="L117" s="4">
        <v>234204</v>
      </c>
      <c r="M117" s="6">
        <f>(L117-L116)/L116</f>
        <v>0.43533737819452106</v>
      </c>
      <c r="N117">
        <f t="shared" si="26"/>
        <v>20968168</v>
      </c>
      <c r="O117">
        <f t="shared" si="27"/>
        <v>1131930</v>
      </c>
      <c r="P117">
        <f t="shared" si="28"/>
        <v>22100098</v>
      </c>
      <c r="Q117">
        <f t="shared" si="24"/>
        <v>5.1218324914215314</v>
      </c>
      <c r="R117" s="23"/>
    </row>
    <row r="118" spans="1:18" x14ac:dyDescent="0.25">
      <c r="A118" s="1" t="s">
        <v>15</v>
      </c>
      <c r="B118" s="1">
        <v>2011</v>
      </c>
      <c r="C118" s="4">
        <v>460420078</v>
      </c>
      <c r="D118" s="4">
        <v>3746217</v>
      </c>
      <c r="E118" s="4">
        <v>28490896</v>
      </c>
      <c r="F118" s="4">
        <v>55775244</v>
      </c>
      <c r="G118" s="4">
        <v>1923360</v>
      </c>
      <c r="H118" s="4">
        <v>6243795</v>
      </c>
      <c r="I118" s="4">
        <f t="shared" si="22"/>
        <v>57698604</v>
      </c>
      <c r="J118" s="5">
        <v>2.0299999999999998</v>
      </c>
      <c r="K118" s="5">
        <v>26.74</v>
      </c>
      <c r="L118" s="4">
        <v>293426</v>
      </c>
      <c r="M118" s="6">
        <f t="shared" ref="M118:M121" si="44">(L118-L117)/L117</f>
        <v>0.25286502365459174</v>
      </c>
      <c r="N118">
        <f t="shared" si="26"/>
        <v>43847216</v>
      </c>
      <c r="O118">
        <f t="shared" si="27"/>
        <v>1846429.5</v>
      </c>
      <c r="P118">
        <f t="shared" si="28"/>
        <v>45693645.5</v>
      </c>
      <c r="Q118">
        <f t="shared" si="24"/>
        <v>4.0408890115803962</v>
      </c>
      <c r="R118" s="23"/>
    </row>
    <row r="119" spans="1:18" x14ac:dyDescent="0.25">
      <c r="A119" s="1" t="s">
        <v>15</v>
      </c>
      <c r="B119" s="1">
        <v>2012</v>
      </c>
      <c r="C119" s="4">
        <v>503530259</v>
      </c>
      <c r="D119" s="4">
        <v>5276653</v>
      </c>
      <c r="E119" s="4">
        <v>33624531</v>
      </c>
      <c r="F119" s="4">
        <v>50660762</v>
      </c>
      <c r="G119" s="4">
        <v>1855358</v>
      </c>
      <c r="H119" s="4">
        <v>6151545</v>
      </c>
      <c r="I119" s="4">
        <f t="shared" si="22"/>
        <v>52516120</v>
      </c>
      <c r="J119" s="5">
        <v>1.7</v>
      </c>
      <c r="K119" s="5">
        <v>19.899999999999999</v>
      </c>
      <c r="L119" s="4">
        <v>405744</v>
      </c>
      <c r="M119" s="6">
        <f t="shared" si="44"/>
        <v>0.38278134861941343</v>
      </c>
      <c r="N119">
        <f t="shared" si="26"/>
        <v>53218003</v>
      </c>
      <c r="O119">
        <f t="shared" si="27"/>
        <v>1889359</v>
      </c>
      <c r="P119">
        <f t="shared" si="28"/>
        <v>55107362</v>
      </c>
      <c r="Q119">
        <f t="shared" si="24"/>
        <v>3.4285056141863586</v>
      </c>
      <c r="R119" s="23"/>
    </row>
    <row r="120" spans="1:18" x14ac:dyDescent="0.25">
      <c r="A120" s="1" t="s">
        <v>15</v>
      </c>
      <c r="B120" s="1">
        <v>2013</v>
      </c>
      <c r="C120" s="4">
        <v>576368416</v>
      </c>
      <c r="D120" s="4">
        <v>7080388</v>
      </c>
      <c r="E120" s="4">
        <v>54074666</v>
      </c>
      <c r="F120" s="4">
        <v>44280823</v>
      </c>
      <c r="G120" s="4">
        <v>2096679</v>
      </c>
      <c r="H120" s="4">
        <v>5792449</v>
      </c>
      <c r="I120" s="4">
        <f t="shared" si="22"/>
        <v>46377502</v>
      </c>
      <c r="J120" s="5">
        <v>1.4</v>
      </c>
      <c r="K120" s="5">
        <v>13.7</v>
      </c>
      <c r="L120" s="4">
        <v>460079</v>
      </c>
      <c r="M120" s="6">
        <f t="shared" si="44"/>
        <v>0.13391448795299499</v>
      </c>
      <c r="N120">
        <f t="shared" si="26"/>
        <v>47470792.5</v>
      </c>
      <c r="O120">
        <f t="shared" si="27"/>
        <v>1976018.5</v>
      </c>
      <c r="P120">
        <f t="shared" si="28"/>
        <v>49446811</v>
      </c>
      <c r="Q120">
        <f t="shared" si="24"/>
        <v>3.9962506378823903</v>
      </c>
      <c r="R120" s="23"/>
    </row>
    <row r="121" spans="1:18" x14ac:dyDescent="0.25">
      <c r="A121" s="1" t="s">
        <v>15</v>
      </c>
      <c r="B121" s="1">
        <v>2014</v>
      </c>
      <c r="C121" s="4">
        <v>661131589</v>
      </c>
      <c r="D121" s="4">
        <v>8872165</v>
      </c>
      <c r="E121" s="4">
        <v>55012808</v>
      </c>
      <c r="F121" s="4">
        <v>41075588</v>
      </c>
      <c r="G121" s="4">
        <v>2404468</v>
      </c>
      <c r="H121" s="4">
        <v>5712112</v>
      </c>
      <c r="I121" s="4">
        <f t="shared" si="22"/>
        <v>43480056</v>
      </c>
      <c r="J121" s="5">
        <v>1.2</v>
      </c>
      <c r="K121" s="5">
        <v>10.5</v>
      </c>
      <c r="L121" s="4">
        <v>542685</v>
      </c>
      <c r="M121" s="6">
        <f t="shared" si="44"/>
        <v>0.17954742555082931</v>
      </c>
      <c r="N121">
        <f t="shared" si="26"/>
        <v>42678205.5</v>
      </c>
      <c r="O121">
        <f t="shared" si="27"/>
        <v>2250573.5</v>
      </c>
      <c r="P121">
        <f t="shared" si="28"/>
        <v>44928779</v>
      </c>
      <c r="Q121">
        <f t="shared" si="24"/>
        <v>5.0092024535098094</v>
      </c>
      <c r="R121" s="2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1"/>
  <sheetViews>
    <sheetView workbookViewId="0">
      <selection activeCell="F11" sqref="F11"/>
    </sheetView>
  </sheetViews>
  <sheetFormatPr defaultRowHeight="15" x14ac:dyDescent="0.25"/>
  <cols>
    <col min="1" max="1" width="12.7109375" customWidth="1"/>
    <col min="2" max="2" width="5" style="15" bestFit="1" customWidth="1"/>
    <col min="3" max="3" width="11.7109375" style="15" bestFit="1" customWidth="1"/>
    <col min="4" max="4" width="11.42578125" style="15" bestFit="1" customWidth="1"/>
    <col min="5" max="5" width="9.140625" style="15"/>
    <col min="6" max="6" width="12.140625" bestFit="1" customWidth="1"/>
    <col min="14" max="14" width="12" bestFit="1" customWidth="1"/>
    <col min="15" max="15" width="14.140625" bestFit="1" customWidth="1"/>
    <col min="18" max="18" width="14" bestFit="1" customWidth="1"/>
    <col min="19" max="19" width="20.85546875" bestFit="1" customWidth="1"/>
    <col min="20" max="20" width="12" bestFit="1" customWidth="1"/>
  </cols>
  <sheetData>
    <row r="1" spans="1:20" s="15" customFormat="1" x14ac:dyDescent="0.25">
      <c r="A1" s="13"/>
      <c r="B1" s="14" t="s">
        <v>0</v>
      </c>
      <c r="C1" s="14" t="s">
        <v>33</v>
      </c>
      <c r="D1" s="14" t="s">
        <v>34</v>
      </c>
      <c r="E1" s="14" t="s">
        <v>35</v>
      </c>
      <c r="F1" s="14" t="s">
        <v>41</v>
      </c>
      <c r="G1" s="14" t="s">
        <v>42</v>
      </c>
      <c r="H1" s="3" t="s">
        <v>43</v>
      </c>
      <c r="I1" s="3" t="s">
        <v>47</v>
      </c>
      <c r="J1" s="14" t="s">
        <v>45</v>
      </c>
      <c r="K1" s="14" t="s">
        <v>46</v>
      </c>
      <c r="L1" s="3" t="s">
        <v>48</v>
      </c>
      <c r="M1" s="14" t="s">
        <v>49</v>
      </c>
      <c r="N1" s="14" t="s">
        <v>53</v>
      </c>
      <c r="O1" s="14" t="s">
        <v>54</v>
      </c>
      <c r="P1" s="14" t="s">
        <v>55</v>
      </c>
      <c r="Q1" s="22" t="s">
        <v>56</v>
      </c>
      <c r="R1" s="3" t="s">
        <v>57</v>
      </c>
      <c r="S1" s="3" t="s">
        <v>58</v>
      </c>
      <c r="T1" s="3" t="s">
        <v>59</v>
      </c>
    </row>
    <row r="2" spans="1:20" x14ac:dyDescent="0.25">
      <c r="A2" s="1" t="s">
        <v>2</v>
      </c>
      <c r="B2" s="13">
        <v>2010</v>
      </c>
      <c r="C2" s="16">
        <v>-1.091425617102489</v>
      </c>
      <c r="D2" s="16">
        <v>0.63966042199054363</v>
      </c>
      <c r="E2" s="13">
        <v>27.253419290291035</v>
      </c>
      <c r="F2" s="1">
        <v>13.504205059463043</v>
      </c>
      <c r="G2" s="1">
        <f>F2^2</f>
        <v>182.36355428802725</v>
      </c>
      <c r="H2" s="18">
        <v>1.7585594463107816</v>
      </c>
      <c r="I2" s="18">
        <f>H2^2</f>
        <v>3.0925313262088827</v>
      </c>
      <c r="J2" s="1">
        <v>6.6391174810617199</v>
      </c>
      <c r="K2" s="1">
        <f>J2^2</f>
        <v>44.077880927339315</v>
      </c>
      <c r="L2" s="17">
        <v>0.55402887750349328</v>
      </c>
      <c r="M2" s="17">
        <f>L2^2</f>
        <v>0.30694799710778076</v>
      </c>
      <c r="N2" s="1">
        <v>6.5561791178836248</v>
      </c>
      <c r="O2" s="1">
        <f>N2^2</f>
        <v>42.983484625773308</v>
      </c>
      <c r="P2" s="1">
        <v>49.93</v>
      </c>
      <c r="Q2" s="1">
        <v>28.23</v>
      </c>
      <c r="R2" s="1">
        <v>24821879.044085927</v>
      </c>
      <c r="S2" s="1">
        <v>5.3122717928562508</v>
      </c>
      <c r="T2" s="1">
        <v>8.8616003609539291</v>
      </c>
    </row>
    <row r="3" spans="1:20" x14ac:dyDescent="0.25">
      <c r="A3" s="1" t="s">
        <v>2</v>
      </c>
      <c r="B3" s="13">
        <v>2011</v>
      </c>
      <c r="C3" s="16">
        <v>-0.29919748521975337</v>
      </c>
      <c r="D3" s="16">
        <v>0.66662104359570296</v>
      </c>
      <c r="E3" s="13">
        <v>22.656845258002704</v>
      </c>
      <c r="F3" s="1">
        <v>11.221076987495948</v>
      </c>
      <c r="G3" s="1">
        <f t="shared" ref="G3:G56" si="0">F3^2</f>
        <v>125.91256875931114</v>
      </c>
      <c r="H3" s="18">
        <v>1.6865467156063838</v>
      </c>
      <c r="I3" s="18">
        <f t="shared" ref="I3:I56" si="1">H3^2</f>
        <v>2.8444398239226802</v>
      </c>
      <c r="J3" s="1">
        <v>6.6500556661912151</v>
      </c>
      <c r="K3" s="1">
        <f t="shared" ref="K3:K56" si="2">J3^2</f>
        <v>44.223240363441889</v>
      </c>
      <c r="L3" s="17">
        <v>5.2949697787102257E-3</v>
      </c>
      <c r="M3" s="17">
        <f t="shared" ref="M3:M56" si="3">L3^2</f>
        <v>2.8036704957454615E-5</v>
      </c>
      <c r="N3" s="1">
        <v>4.7494164001418726</v>
      </c>
      <c r="O3" s="1">
        <f t="shared" ref="O3:O56" si="4">N3^2</f>
        <v>22.556956141936585</v>
      </c>
      <c r="P3" s="1">
        <v>47.39</v>
      </c>
      <c r="Q3" s="1">
        <v>31.28</v>
      </c>
      <c r="R3" s="1">
        <v>31647096.994535521</v>
      </c>
      <c r="S3" s="1">
        <v>5.142703992675294</v>
      </c>
      <c r="T3" s="1">
        <v>18.677477120540004</v>
      </c>
    </row>
    <row r="4" spans="1:20" x14ac:dyDescent="0.25">
      <c r="A4" s="1" t="s">
        <v>2</v>
      </c>
      <c r="B4" s="13">
        <v>2012</v>
      </c>
      <c r="C4" s="16">
        <v>-1.2743894689585169</v>
      </c>
      <c r="D4" s="16">
        <v>1.0962432482559178E-3</v>
      </c>
      <c r="E4" s="13">
        <v>22.454374646652603</v>
      </c>
      <c r="F4" s="1">
        <v>10.905308148414282</v>
      </c>
      <c r="G4" s="1">
        <f t="shared" si="0"/>
        <v>118.92574581187093</v>
      </c>
      <c r="H4" s="18">
        <v>1.7335485099604049</v>
      </c>
      <c r="I4" s="18">
        <f t="shared" si="1"/>
        <v>3.0051904363859401</v>
      </c>
      <c r="J4" s="1">
        <v>6.6800632006725715</v>
      </c>
      <c r="K4" s="1">
        <f t="shared" si="2"/>
        <v>44.623244364979882</v>
      </c>
      <c r="L4" s="17">
        <v>0.1560745341614907</v>
      </c>
      <c r="M4" s="17">
        <f t="shared" si="3"/>
        <v>2.4359260213726325E-2</v>
      </c>
      <c r="N4" s="1">
        <v>3.4018662521917431</v>
      </c>
      <c r="O4" s="1">
        <f t="shared" si="4"/>
        <v>11.572693997801096</v>
      </c>
      <c r="P4" s="1">
        <v>44.5</v>
      </c>
      <c r="Q4" s="1">
        <v>27.27</v>
      </c>
      <c r="R4" s="1">
        <v>36558668.24222257</v>
      </c>
      <c r="S4" s="1">
        <v>4.1413396541885845</v>
      </c>
      <c r="T4" s="1">
        <v>9.0942160785739077</v>
      </c>
    </row>
    <row r="5" spans="1:20" x14ac:dyDescent="0.25">
      <c r="A5" s="1" t="s">
        <v>2</v>
      </c>
      <c r="B5" s="13">
        <v>2013</v>
      </c>
      <c r="C5" s="16">
        <v>-0.27203749881871597</v>
      </c>
      <c r="D5" s="16">
        <v>0.69116918609541866</v>
      </c>
      <c r="E5" s="13">
        <v>21.387022926454481</v>
      </c>
      <c r="F5" s="1">
        <v>10.183365418983856</v>
      </c>
      <c r="G5" s="1">
        <f t="shared" si="0"/>
        <v>103.70093125655625</v>
      </c>
      <c r="H5" s="18">
        <v>1.607800927230314</v>
      </c>
      <c r="I5" s="18">
        <f t="shared" si="1"/>
        <v>2.5850238216026575</v>
      </c>
      <c r="J5" s="1">
        <v>6.7237201088700029</v>
      </c>
      <c r="K5" s="1">
        <f t="shared" si="2"/>
        <v>45.208412102422841</v>
      </c>
      <c r="L5" s="17">
        <v>0.61428694231926417</v>
      </c>
      <c r="M5" s="17">
        <f t="shared" si="3"/>
        <v>0.37734844750395097</v>
      </c>
      <c r="N5" s="1">
        <v>3.6631522613016116</v>
      </c>
      <c r="O5" s="1">
        <f t="shared" si="4"/>
        <v>13.41868448947911</v>
      </c>
      <c r="P5" s="1">
        <v>44.02</v>
      </c>
      <c r="Q5" s="1">
        <v>28.23</v>
      </c>
      <c r="R5" s="1">
        <v>39954363.502394967</v>
      </c>
      <c r="S5" s="1">
        <v>4.3219376962487104</v>
      </c>
      <c r="T5" s="1">
        <v>6.5922558981659449</v>
      </c>
    </row>
    <row r="6" spans="1:20" x14ac:dyDescent="0.25">
      <c r="A6" s="1" t="s">
        <v>2</v>
      </c>
      <c r="B6" s="13">
        <v>2014</v>
      </c>
      <c r="C6" s="16">
        <v>-0.94376148239811031</v>
      </c>
      <c r="D6" s="16">
        <v>-5.776034773025434E-2</v>
      </c>
      <c r="E6" s="13">
        <v>19.766964647082641</v>
      </c>
      <c r="F6" s="13">
        <v>9.1287150408081619</v>
      </c>
      <c r="G6" s="1">
        <f t="shared" si="0"/>
        <v>83.333438296277166</v>
      </c>
      <c r="H6" s="18">
        <v>1.5073692407227697</v>
      </c>
      <c r="I6" s="18">
        <f t="shared" si="1"/>
        <v>2.2721620278771391</v>
      </c>
      <c r="J6" s="1">
        <v>6.756254735250419</v>
      </c>
      <c r="K6" s="1">
        <f t="shared" si="2"/>
        <v>45.646978047593706</v>
      </c>
      <c r="L6" s="17">
        <v>0.1351243410192236</v>
      </c>
      <c r="M6" s="17">
        <f t="shared" si="3"/>
        <v>1.8258587535879434E-2</v>
      </c>
      <c r="N6" s="1">
        <v>3.3022158567900273</v>
      </c>
      <c r="O6" s="1">
        <f t="shared" si="4"/>
        <v>10.904629564835494</v>
      </c>
      <c r="P6" s="1">
        <v>52.4</v>
      </c>
      <c r="Q6" s="1">
        <v>30.29</v>
      </c>
      <c r="R6" s="1">
        <v>43401917.778022707</v>
      </c>
      <c r="S6" s="1">
        <v>4.7908858752699501</v>
      </c>
      <c r="T6" s="1">
        <v>4.0858999407278134</v>
      </c>
    </row>
    <row r="7" spans="1:20" x14ac:dyDescent="0.25">
      <c r="A7" s="1" t="s">
        <v>3</v>
      </c>
      <c r="B7" s="13">
        <v>2010</v>
      </c>
      <c r="C7" s="16">
        <v>-0.37675070960209939</v>
      </c>
      <c r="D7" s="16">
        <v>0.45484486000851043</v>
      </c>
      <c r="E7" s="13">
        <v>5.6545052806681166</v>
      </c>
      <c r="F7" s="1">
        <v>5.7597763369992521</v>
      </c>
      <c r="G7" s="1">
        <f t="shared" si="0"/>
        <v>33.175023452256525</v>
      </c>
      <c r="H7" s="18">
        <v>0.51673423404275443</v>
      </c>
      <c r="I7" s="18">
        <f t="shared" si="1"/>
        <v>0.26701426863175209</v>
      </c>
      <c r="J7" s="1">
        <v>7.0310658222732139</v>
      </c>
      <c r="K7" s="1">
        <f t="shared" si="2"/>
        <v>49.435886597138506</v>
      </c>
      <c r="L7" s="17">
        <v>0.39829693062638316</v>
      </c>
      <c r="M7" s="17">
        <f t="shared" si="3"/>
        <v>0.15864044494639787</v>
      </c>
      <c r="N7" s="1">
        <v>17.330808000019644</v>
      </c>
      <c r="O7" s="1">
        <f t="shared" si="4"/>
        <v>300.35690593354491</v>
      </c>
      <c r="P7" s="1">
        <v>49.93</v>
      </c>
      <c r="Q7" s="1">
        <v>28.23</v>
      </c>
      <c r="R7" s="1">
        <v>24821879.044085927</v>
      </c>
      <c r="S7" s="1">
        <v>5.3122717928562508</v>
      </c>
      <c r="T7" s="1">
        <v>8.8616003609539291</v>
      </c>
    </row>
    <row r="8" spans="1:20" x14ac:dyDescent="0.25">
      <c r="A8" s="1" t="s">
        <v>3</v>
      </c>
      <c r="B8" s="13">
        <v>2011</v>
      </c>
      <c r="C8" s="16">
        <v>-1.1549019599857429</v>
      </c>
      <c r="D8" s="16">
        <v>0.85186960072976647</v>
      </c>
      <c r="E8" s="13">
        <v>4.5142806643470008</v>
      </c>
      <c r="F8" s="1">
        <v>4.8004073230391349</v>
      </c>
      <c r="G8" s="1">
        <f t="shared" si="0"/>
        <v>23.043910467087752</v>
      </c>
      <c r="H8" s="18">
        <v>0.47142234498210162</v>
      </c>
      <c r="I8" s="18">
        <f t="shared" si="1"/>
        <v>0.22223902734842363</v>
      </c>
      <c r="J8" s="1">
        <v>7.0669936102560484</v>
      </c>
      <c r="K8" s="1">
        <f t="shared" si="2"/>
        <v>49.942398687399816</v>
      </c>
      <c r="L8" s="17">
        <v>0.17999885314524916</v>
      </c>
      <c r="M8" s="17">
        <f t="shared" si="3"/>
        <v>3.2399587133604975E-2</v>
      </c>
      <c r="N8" s="1">
        <v>21.040790229807033</v>
      </c>
      <c r="O8" s="1">
        <f t="shared" si="4"/>
        <v>442.71485349474312</v>
      </c>
      <c r="P8" s="1">
        <v>47.39</v>
      </c>
      <c r="Q8" s="1">
        <v>31.28</v>
      </c>
      <c r="R8" s="1">
        <v>31647096.994535521</v>
      </c>
      <c r="S8" s="1">
        <v>5.142703992675294</v>
      </c>
      <c r="T8" s="1">
        <v>18.677477120540004</v>
      </c>
    </row>
    <row r="9" spans="1:20" x14ac:dyDescent="0.25">
      <c r="A9" s="1" t="s">
        <v>3</v>
      </c>
      <c r="B9" s="13">
        <v>2012</v>
      </c>
      <c r="C9" s="16">
        <v>8.9905111439397931E-2</v>
      </c>
      <c r="D9" s="16">
        <v>1.4396484295634737</v>
      </c>
      <c r="E9" s="13">
        <v>6.1937175388456893</v>
      </c>
      <c r="F9" s="1">
        <v>5.3757044692356466</v>
      </c>
      <c r="G9" s="1">
        <f t="shared" si="0"/>
        <v>28.898198540560106</v>
      </c>
      <c r="H9" s="18">
        <v>0.59267032967133881</v>
      </c>
      <c r="I9" s="18">
        <f t="shared" si="1"/>
        <v>0.35125811967273346</v>
      </c>
      <c r="J9" s="1">
        <v>7.0896321616390194</v>
      </c>
      <c r="K9" s="1">
        <f t="shared" si="2"/>
        <v>50.262884187346359</v>
      </c>
      <c r="L9" s="18">
        <v>-7.2893381280979687E-4</v>
      </c>
      <c r="M9" s="17">
        <f t="shared" si="3"/>
        <v>5.3134450345742794E-7</v>
      </c>
      <c r="N9" s="1">
        <v>22.020619071419826</v>
      </c>
      <c r="O9" s="1">
        <f t="shared" si="4"/>
        <v>484.90766428857859</v>
      </c>
      <c r="P9" s="1">
        <v>44.5</v>
      </c>
      <c r="Q9" s="1">
        <v>27.27</v>
      </c>
      <c r="R9" s="1">
        <v>36558668.24222257</v>
      </c>
      <c r="S9" s="1">
        <v>4.1413396541885845</v>
      </c>
      <c r="T9" s="1">
        <v>9.0942160785739077</v>
      </c>
    </row>
    <row r="10" spans="1:20" x14ac:dyDescent="0.25">
      <c r="A10" s="1" t="s">
        <v>3</v>
      </c>
      <c r="B10" s="13">
        <v>2013</v>
      </c>
      <c r="C10" s="16">
        <v>-1</v>
      </c>
      <c r="D10" s="16">
        <v>-0.52287874528033651</v>
      </c>
      <c r="E10" s="13">
        <v>9.8536879159801369</v>
      </c>
      <c r="F10" s="1">
        <v>7.3284253768043577</v>
      </c>
      <c r="G10" s="1">
        <f t="shared" si="0"/>
        <v>53.705818503390091</v>
      </c>
      <c r="H10" s="18">
        <v>1.1741453932253902</v>
      </c>
      <c r="I10" s="18">
        <f t="shared" si="1"/>
        <v>1.3786174044324062</v>
      </c>
      <c r="J10" s="1">
        <v>7.0991565133454193</v>
      </c>
      <c r="K10" s="1">
        <f t="shared" si="2"/>
        <v>50.398023200974691</v>
      </c>
      <c r="L10" s="17">
        <v>4.2552156786461119E-2</v>
      </c>
      <c r="M10" s="17">
        <f t="shared" si="3"/>
        <v>1.810686047179569E-3</v>
      </c>
      <c r="N10" s="1">
        <v>23.100762671447477</v>
      </c>
      <c r="O10" s="1">
        <f t="shared" si="4"/>
        <v>533.6452360025412</v>
      </c>
      <c r="P10" s="1">
        <v>44.02</v>
      </c>
      <c r="Q10" s="1">
        <v>28.23</v>
      </c>
      <c r="R10" s="1">
        <v>39954363.502394967</v>
      </c>
      <c r="S10" s="1">
        <v>4.3219376962487104</v>
      </c>
      <c r="T10" s="1">
        <v>6.5922558981659449</v>
      </c>
    </row>
    <row r="11" spans="1:20" x14ac:dyDescent="0.25">
      <c r="A11" s="1" t="s">
        <v>3</v>
      </c>
      <c r="B11" s="13">
        <v>2014</v>
      </c>
      <c r="C11" s="16">
        <v>-1</v>
      </c>
      <c r="D11" s="16">
        <v>0.20411998265592515</v>
      </c>
      <c r="E11" s="13">
        <v>9.5109117150061788</v>
      </c>
      <c r="F11" s="1">
        <v>7.1926270727522903</v>
      </c>
      <c r="G11" s="1">
        <f t="shared" si="0"/>
        <v>51.733884207689179</v>
      </c>
      <c r="H11" s="18">
        <v>1.5474256052908655</v>
      </c>
      <c r="I11" s="18">
        <f t="shared" si="1"/>
        <v>2.3945260039098013</v>
      </c>
      <c r="J11" s="1">
        <v>7.0951956001644172</v>
      </c>
      <c r="K11" s="1">
        <f t="shared" si="2"/>
        <v>50.341800604592507</v>
      </c>
      <c r="L11" s="17">
        <v>8.5213172870603607E-2</v>
      </c>
      <c r="M11" s="17">
        <f t="shared" si="3"/>
        <v>7.2612848306753746E-3</v>
      </c>
      <c r="N11" s="1">
        <v>24.046394594675121</v>
      </c>
      <c r="O11" s="1">
        <f t="shared" si="4"/>
        <v>578.22909300282083</v>
      </c>
      <c r="P11" s="1">
        <v>52.4</v>
      </c>
      <c r="Q11" s="1">
        <v>30.29</v>
      </c>
      <c r="R11" s="1">
        <v>43401917.778022707</v>
      </c>
      <c r="S11" s="1">
        <v>4.7908858752699501</v>
      </c>
      <c r="T11" s="1">
        <v>4.0858999407278134</v>
      </c>
    </row>
    <row r="12" spans="1:20" x14ac:dyDescent="0.25">
      <c r="A12" s="1" t="s">
        <v>4</v>
      </c>
      <c r="B12" s="13">
        <v>2010</v>
      </c>
      <c r="C12" s="16">
        <v>-0.72124639904717114</v>
      </c>
      <c r="D12" s="16">
        <v>0.48855071650044402</v>
      </c>
      <c r="E12" s="13">
        <v>37.243164758302527</v>
      </c>
      <c r="F12" s="1">
        <v>6.3164432014000615</v>
      </c>
      <c r="G12" s="1">
        <f t="shared" si="0"/>
        <v>39.89745471651306</v>
      </c>
      <c r="H12" s="18">
        <v>0.81385139157175246</v>
      </c>
      <c r="I12" s="18">
        <f t="shared" si="1"/>
        <v>0.66235408756327796</v>
      </c>
      <c r="J12" s="1">
        <v>7.320759475796959</v>
      </c>
      <c r="K12" s="1">
        <f t="shared" si="2"/>
        <v>53.593519302470966</v>
      </c>
      <c r="L12" s="17">
        <v>0.27748154327843644</v>
      </c>
      <c r="M12" s="17">
        <f t="shared" si="3"/>
        <v>7.6996006860182792E-2</v>
      </c>
      <c r="N12" s="1">
        <v>7.9093013980130609</v>
      </c>
      <c r="O12" s="1">
        <f t="shared" si="4"/>
        <v>62.55704860461136</v>
      </c>
      <c r="P12" s="1">
        <v>49.93</v>
      </c>
      <c r="Q12" s="1">
        <v>28.23</v>
      </c>
      <c r="R12" s="1">
        <v>24821879.044085927</v>
      </c>
      <c r="S12" s="1">
        <v>5.3122717928562508</v>
      </c>
      <c r="T12" s="1">
        <v>8.8616003609539291</v>
      </c>
    </row>
    <row r="13" spans="1:20" x14ac:dyDescent="0.25">
      <c r="A13" s="1" t="s">
        <v>4</v>
      </c>
      <c r="B13" s="13">
        <v>2011</v>
      </c>
      <c r="C13" s="16">
        <v>-0.52287874528033762</v>
      </c>
      <c r="D13" s="16">
        <v>0.68124123737558728</v>
      </c>
      <c r="E13" s="13">
        <v>37.49013990194004</v>
      </c>
      <c r="F13" s="1">
        <v>6.2964666802516636</v>
      </c>
      <c r="G13" s="1">
        <f t="shared" si="0"/>
        <v>39.645492655519405</v>
      </c>
      <c r="H13" s="18">
        <v>0.924545504248387</v>
      </c>
      <c r="I13" s="18">
        <f t="shared" si="1"/>
        <v>0.85478438942590418</v>
      </c>
      <c r="J13" s="1">
        <v>7.3856972782459094</v>
      </c>
      <c r="K13" s="1">
        <f t="shared" si="2"/>
        <v>54.54852428588903</v>
      </c>
      <c r="L13" s="17">
        <v>0.15635818593818845</v>
      </c>
      <c r="M13" s="17">
        <f t="shared" si="3"/>
        <v>2.4447882309881114E-2</v>
      </c>
      <c r="N13" s="1">
        <v>6.5666291562241854</v>
      </c>
      <c r="O13" s="1">
        <f t="shared" si="4"/>
        <v>43.120618475373554</v>
      </c>
      <c r="P13" s="1">
        <v>47.39</v>
      </c>
      <c r="Q13" s="1">
        <v>31.28</v>
      </c>
      <c r="R13" s="1">
        <v>31647096.994535521</v>
      </c>
      <c r="S13" s="1">
        <v>5.142703992675294</v>
      </c>
      <c r="T13" s="1">
        <v>18.677477120540004</v>
      </c>
    </row>
    <row r="14" spans="1:20" x14ac:dyDescent="0.25">
      <c r="A14" s="1" t="s">
        <v>4</v>
      </c>
      <c r="B14" s="13">
        <v>2012</v>
      </c>
      <c r="C14" s="16">
        <v>-1.0457574905606752</v>
      </c>
      <c r="D14" s="16">
        <v>2.9383777685209757E-2</v>
      </c>
      <c r="E14" s="13">
        <v>34.757400460852502</v>
      </c>
      <c r="F14" s="1">
        <v>5.7139376333515317</v>
      </c>
      <c r="G14" s="1">
        <f t="shared" si="0"/>
        <v>32.649083277830904</v>
      </c>
      <c r="H14" s="18">
        <v>0.88372637683633604</v>
      </c>
      <c r="I14" s="18">
        <f t="shared" si="1"/>
        <v>0.7809723091162778</v>
      </c>
      <c r="J14" s="1">
        <v>7.405558938241116</v>
      </c>
      <c r="K14" s="1">
        <f t="shared" si="2"/>
        <v>54.842303187762887</v>
      </c>
      <c r="L14" s="17">
        <v>0.1564518927525286</v>
      </c>
      <c r="M14" s="17">
        <f t="shared" si="3"/>
        <v>2.4477194745848713E-2</v>
      </c>
      <c r="N14" s="1">
        <v>5.8856464685575904</v>
      </c>
      <c r="O14" s="1">
        <f t="shared" si="4"/>
        <v>34.640834352844436</v>
      </c>
      <c r="P14" s="1">
        <v>44.5</v>
      </c>
      <c r="Q14" s="1">
        <v>27.27</v>
      </c>
      <c r="R14" s="1">
        <v>36558668.24222257</v>
      </c>
      <c r="S14" s="1">
        <v>4.1413396541885845</v>
      </c>
      <c r="T14" s="1">
        <v>9.0942160785739077</v>
      </c>
    </row>
    <row r="15" spans="1:20" x14ac:dyDescent="0.25">
      <c r="A15" s="1" t="s">
        <v>4</v>
      </c>
      <c r="B15" s="13">
        <v>2013</v>
      </c>
      <c r="C15" s="16">
        <v>-1.3979400086720373</v>
      </c>
      <c r="D15" s="16">
        <v>0.23299611039215407</v>
      </c>
      <c r="E15" s="13">
        <v>34.59222504981453</v>
      </c>
      <c r="F15" s="1">
        <v>5.6655141526316095</v>
      </c>
      <c r="G15" s="1">
        <f t="shared" si="0"/>
        <v>32.098050613669066</v>
      </c>
      <c r="H15" s="18">
        <v>0.91273363832890098</v>
      </c>
      <c r="I15" s="18">
        <f t="shared" si="1"/>
        <v>0.83308269453711303</v>
      </c>
      <c r="J15" s="1">
        <v>7.4663813905292731</v>
      </c>
      <c r="K15" s="1">
        <f t="shared" si="2"/>
        <v>55.746851068841842</v>
      </c>
      <c r="L15" s="17">
        <v>0.15036008048857979</v>
      </c>
      <c r="M15" s="17">
        <f t="shared" si="3"/>
        <v>2.2608153804532193E-2</v>
      </c>
      <c r="N15" s="1">
        <v>6.6067513979460841</v>
      </c>
      <c r="O15" s="1">
        <f t="shared" si="4"/>
        <v>43.64916403426254</v>
      </c>
      <c r="P15" s="1">
        <v>44.02</v>
      </c>
      <c r="Q15" s="1">
        <v>28.23</v>
      </c>
      <c r="R15" s="1">
        <v>39954363.502394967</v>
      </c>
      <c r="S15" s="1">
        <v>4.3219376962487104</v>
      </c>
      <c r="T15" s="1">
        <v>6.5922558981659449</v>
      </c>
    </row>
    <row r="16" spans="1:20" x14ac:dyDescent="0.25">
      <c r="A16" s="1" t="s">
        <v>4</v>
      </c>
      <c r="B16" s="13">
        <v>2014</v>
      </c>
      <c r="C16" s="16">
        <v>-1.3010299956639817</v>
      </c>
      <c r="D16" s="16">
        <v>0.16731733474817576</v>
      </c>
      <c r="E16" s="13">
        <v>32.743778663644768</v>
      </c>
      <c r="F16" s="1">
        <v>5.4483864665784933</v>
      </c>
      <c r="G16" s="1">
        <f t="shared" si="0"/>
        <v>29.68491508919568</v>
      </c>
      <c r="H16" s="18">
        <v>0.99047926577170653</v>
      </c>
      <c r="I16" s="18">
        <f t="shared" si="1"/>
        <v>0.98104917592365881</v>
      </c>
      <c r="J16" s="1">
        <v>7.5139580001915132</v>
      </c>
      <c r="K16" s="1">
        <f t="shared" si="2"/>
        <v>56.459564828642044</v>
      </c>
      <c r="L16" s="17">
        <v>0.13977776925339164</v>
      </c>
      <c r="M16" s="17">
        <f t="shared" si="3"/>
        <v>1.9537824777454398E-2</v>
      </c>
      <c r="N16" s="1">
        <v>6.7540934719908021</v>
      </c>
      <c r="O16" s="1">
        <f t="shared" si="4"/>
        <v>45.61777862838877</v>
      </c>
      <c r="P16" s="1">
        <v>52.4</v>
      </c>
      <c r="Q16" s="1">
        <v>30.29</v>
      </c>
      <c r="R16" s="1">
        <v>43401917.778022707</v>
      </c>
      <c r="S16" s="1">
        <v>4.7908858752699501</v>
      </c>
      <c r="T16" s="1">
        <v>4.0858999407278134</v>
      </c>
    </row>
    <row r="17" spans="1:20" x14ac:dyDescent="0.25">
      <c r="A17" s="1" t="s">
        <v>17</v>
      </c>
      <c r="B17" s="13">
        <v>2010</v>
      </c>
      <c r="C17" s="16">
        <v>-1.0457574905606748</v>
      </c>
      <c r="D17" s="16">
        <v>-0.28399665636520122</v>
      </c>
      <c r="E17" s="13">
        <v>13.414607812907521</v>
      </c>
      <c r="F17" s="1">
        <v>9.7778891582314706</v>
      </c>
      <c r="G17" s="1">
        <f t="shared" si="0"/>
        <v>95.607116390660536</v>
      </c>
      <c r="H17" s="18">
        <v>1.7627244145003667</v>
      </c>
      <c r="I17" s="18">
        <f t="shared" si="1"/>
        <v>3.1071973614756603</v>
      </c>
      <c r="J17" s="1">
        <v>6.6821814616845741</v>
      </c>
      <c r="K17" s="1">
        <f t="shared" si="2"/>
        <v>44.651549086880991</v>
      </c>
      <c r="L17" s="17">
        <v>0.304507195221287</v>
      </c>
      <c r="M17" s="17">
        <f t="shared" si="3"/>
        <v>9.2724631941534991E-2</v>
      </c>
      <c r="N17" s="1">
        <v>7.9655644261291831</v>
      </c>
      <c r="O17" s="1">
        <f t="shared" si="4"/>
        <v>63.450216626814743</v>
      </c>
      <c r="P17" s="1">
        <v>49.93</v>
      </c>
      <c r="Q17" s="1">
        <v>28.23</v>
      </c>
      <c r="R17" s="1">
        <v>24821879.044085927</v>
      </c>
      <c r="S17" s="1">
        <v>5.3122717928562508</v>
      </c>
      <c r="T17" s="1">
        <v>8.8616003609539291</v>
      </c>
    </row>
    <row r="18" spans="1:20" x14ac:dyDescent="0.25">
      <c r="A18" s="1" t="s">
        <v>17</v>
      </c>
      <c r="B18" s="13">
        <v>2011</v>
      </c>
      <c r="C18" s="16">
        <v>-0.88605664769316284</v>
      </c>
      <c r="D18" s="16">
        <v>0</v>
      </c>
      <c r="E18" s="13">
        <v>12.535967868926912</v>
      </c>
      <c r="F18" s="1">
        <v>9.252095396289338</v>
      </c>
      <c r="G18" s="1">
        <f t="shared" si="0"/>
        <v>85.601269222038368</v>
      </c>
      <c r="H18" s="18">
        <v>1.782373889759473</v>
      </c>
      <c r="I18" s="18">
        <f t="shared" si="1"/>
        <v>3.1768566828963141</v>
      </c>
      <c r="J18" s="1">
        <v>6.7495062795010838</v>
      </c>
      <c r="K18" s="1">
        <f t="shared" si="2"/>
        <v>45.555835017024563</v>
      </c>
      <c r="L18" s="17">
        <v>0.14483817254657091</v>
      </c>
      <c r="M18" s="17">
        <f t="shared" si="3"/>
        <v>2.0978096226630247E-2</v>
      </c>
      <c r="N18" s="1">
        <v>6.8510752756592357</v>
      </c>
      <c r="O18" s="1">
        <f t="shared" si="4"/>
        <v>46.937232432749269</v>
      </c>
      <c r="P18" s="1">
        <v>47.39</v>
      </c>
      <c r="Q18" s="1">
        <v>31.28</v>
      </c>
      <c r="R18" s="1">
        <v>31647096.994535521</v>
      </c>
      <c r="S18" s="1">
        <v>5.142703992675294</v>
      </c>
      <c r="T18" s="1">
        <v>18.677477120540004</v>
      </c>
    </row>
    <row r="19" spans="1:20" x14ac:dyDescent="0.25">
      <c r="A19" s="1" t="s">
        <v>17</v>
      </c>
      <c r="B19" s="13">
        <v>2012</v>
      </c>
      <c r="C19" s="16">
        <v>-0.15490195998574313</v>
      </c>
      <c r="D19" s="16">
        <v>0.9232440186302765</v>
      </c>
      <c r="E19" s="13">
        <v>12.330488443980153</v>
      </c>
      <c r="F19" s="1">
        <v>8.8394556399685467</v>
      </c>
      <c r="G19" s="1">
        <f t="shared" si="0"/>
        <v>78.135976010971746</v>
      </c>
      <c r="H19" s="18">
        <v>1.9303847889349117</v>
      </c>
      <c r="I19" s="18">
        <f t="shared" si="1"/>
        <v>3.7263854333512838</v>
      </c>
      <c r="J19" s="1">
        <v>6.7751717456120177</v>
      </c>
      <c r="K19" s="1">
        <f t="shared" si="2"/>
        <v>45.902952182539394</v>
      </c>
      <c r="L19" s="17">
        <v>0.16649181419448664</v>
      </c>
      <c r="M19" s="17">
        <f t="shared" si="3"/>
        <v>2.7719524193771463E-2</v>
      </c>
      <c r="N19" s="1">
        <v>6.2994845158906392</v>
      </c>
      <c r="O19" s="1">
        <f t="shared" si="4"/>
        <v>39.683505165945924</v>
      </c>
      <c r="P19" s="1">
        <v>44.5</v>
      </c>
      <c r="Q19" s="1">
        <v>27.27</v>
      </c>
      <c r="R19" s="1">
        <v>36558668.24222257</v>
      </c>
      <c r="S19" s="1">
        <v>4.1413396541885845</v>
      </c>
      <c r="T19" s="1">
        <v>9.0942160785739077</v>
      </c>
    </row>
    <row r="20" spans="1:20" x14ac:dyDescent="0.25">
      <c r="A20" s="1" t="s">
        <v>17</v>
      </c>
      <c r="B20" s="13">
        <v>2013</v>
      </c>
      <c r="C20" s="16">
        <v>-0.43179827593300507</v>
      </c>
      <c r="D20" s="16">
        <v>0.72509452108146899</v>
      </c>
      <c r="E20" s="13">
        <v>12.346495182982071</v>
      </c>
      <c r="F20" s="1">
        <v>8.3143987097733447</v>
      </c>
      <c r="G20" s="1">
        <f t="shared" si="0"/>
        <v>69.129225905080659</v>
      </c>
      <c r="H20" s="18">
        <v>2.0764446532931959</v>
      </c>
      <c r="I20" s="18">
        <f t="shared" si="1"/>
        <v>4.3116223981899005</v>
      </c>
      <c r="J20" s="1">
        <v>6.777759847116827</v>
      </c>
      <c r="K20" s="1">
        <f t="shared" si="2"/>
        <v>45.938028545189113</v>
      </c>
      <c r="L20" s="17">
        <v>8.0263584314572853E-2</v>
      </c>
      <c r="M20" s="17">
        <f t="shared" si="3"/>
        <v>6.4422429670225453E-3</v>
      </c>
      <c r="N20" s="1">
        <v>7.5949075399984061</v>
      </c>
      <c r="O20" s="1">
        <f t="shared" si="4"/>
        <v>57.682620541124642</v>
      </c>
      <c r="P20" s="1">
        <v>44.02</v>
      </c>
      <c r="Q20" s="1">
        <v>28.23</v>
      </c>
      <c r="R20" s="1">
        <v>39954363.502394967</v>
      </c>
      <c r="S20" s="1">
        <v>4.3219376962487104</v>
      </c>
      <c r="T20" s="1">
        <v>6.5922558981659449</v>
      </c>
    </row>
    <row r="21" spans="1:20" x14ac:dyDescent="0.25">
      <c r="A21" s="1" t="s">
        <v>17</v>
      </c>
      <c r="B21" s="13">
        <v>2014</v>
      </c>
      <c r="C21" s="16">
        <v>-0.367518897183918</v>
      </c>
      <c r="D21" s="16">
        <v>0.73333687393939451</v>
      </c>
      <c r="E21" s="13">
        <v>11.057445159511824</v>
      </c>
      <c r="F21" s="1">
        <v>7.1141545600145673</v>
      </c>
      <c r="G21" s="1">
        <f t="shared" si="0"/>
        <v>50.611195103776062</v>
      </c>
      <c r="H21" s="18">
        <v>2.0816634545415584</v>
      </c>
      <c r="I21" s="18">
        <f t="shared" si="1"/>
        <v>4.3333227379738952</v>
      </c>
      <c r="J21" s="1">
        <v>6.7606826428813598</v>
      </c>
      <c r="K21" s="1">
        <f t="shared" si="2"/>
        <v>45.706829797757287</v>
      </c>
      <c r="L21" s="17">
        <v>1.0045266821764143E-2</v>
      </c>
      <c r="M21" s="17">
        <f t="shared" si="3"/>
        <v>1.009073855204355E-4</v>
      </c>
      <c r="N21" s="1">
        <v>10.078090854647268</v>
      </c>
      <c r="O21" s="1">
        <f t="shared" si="4"/>
        <v>101.56791527452491</v>
      </c>
      <c r="P21" s="1">
        <v>52.4</v>
      </c>
      <c r="Q21" s="1">
        <v>30.29</v>
      </c>
      <c r="R21" s="1">
        <v>43401917.778022707</v>
      </c>
      <c r="S21" s="1">
        <v>4.7908858752699501</v>
      </c>
      <c r="T21" s="1">
        <v>4.0858999407278134</v>
      </c>
    </row>
    <row r="22" spans="1:20" x14ac:dyDescent="0.25">
      <c r="A22" s="1" t="s">
        <v>5</v>
      </c>
      <c r="B22" s="13">
        <v>2010</v>
      </c>
      <c r="C22" s="16">
        <v>-0.85387196432176227</v>
      </c>
      <c r="D22" s="16">
        <v>0.68663626926229337</v>
      </c>
      <c r="E22" s="13">
        <v>13.876996402210276</v>
      </c>
      <c r="F22" s="1">
        <v>13.665110251759755</v>
      </c>
      <c r="G22" s="1">
        <f t="shared" si="0"/>
        <v>186.73523819274953</v>
      </c>
      <c r="H22" s="18">
        <v>1.020104885890154</v>
      </c>
      <c r="I22" s="18">
        <f t="shared" si="1"/>
        <v>1.0406139782169641</v>
      </c>
      <c r="J22" s="1">
        <v>7.1280637403615996</v>
      </c>
      <c r="K22" s="1">
        <f t="shared" si="2"/>
        <v>50.809292686657798</v>
      </c>
      <c r="L22" s="17">
        <v>0.61601866251944015</v>
      </c>
      <c r="M22" s="17">
        <f t="shared" si="3"/>
        <v>0.37947899257223988</v>
      </c>
      <c r="N22" s="1">
        <v>6.5100900587874033</v>
      </c>
      <c r="O22" s="1">
        <f t="shared" si="4"/>
        <v>42.38127257352258</v>
      </c>
      <c r="P22" s="1">
        <v>49.93</v>
      </c>
      <c r="Q22" s="1">
        <v>28.23</v>
      </c>
      <c r="R22" s="1">
        <v>24821879.044085927</v>
      </c>
      <c r="S22" s="1">
        <v>5.3122717928562508</v>
      </c>
      <c r="T22" s="1">
        <v>8.8616003609539291</v>
      </c>
    </row>
    <row r="23" spans="1:20" x14ac:dyDescent="0.25">
      <c r="A23" s="1" t="s">
        <v>5</v>
      </c>
      <c r="B23" s="13">
        <v>2011</v>
      </c>
      <c r="C23" s="16">
        <v>-1.0969100130080571</v>
      </c>
      <c r="D23" s="16">
        <v>0.83758843823551132</v>
      </c>
      <c r="E23" s="13">
        <v>8.9592432769886532</v>
      </c>
      <c r="F23" s="1">
        <v>9.4728584955033135</v>
      </c>
      <c r="G23" s="1">
        <f t="shared" si="0"/>
        <v>89.735048075829297</v>
      </c>
      <c r="H23" s="18">
        <v>0.94704871380840472</v>
      </c>
      <c r="I23" s="18">
        <f t="shared" si="1"/>
        <v>0.89690126632615363</v>
      </c>
      <c r="J23" s="1">
        <v>7.1733092816606572</v>
      </c>
      <c r="K23" s="1">
        <f t="shared" si="2"/>
        <v>51.45636605035893</v>
      </c>
      <c r="L23" s="17">
        <v>0.1975587848458602</v>
      </c>
      <c r="M23" s="17">
        <f t="shared" si="3"/>
        <v>3.9029473469772882E-2</v>
      </c>
      <c r="N23" s="1">
        <v>4.7558250720258082</v>
      </c>
      <c r="O23" s="1">
        <f t="shared" si="4"/>
        <v>22.617872115709282</v>
      </c>
      <c r="P23" s="1">
        <v>47.39</v>
      </c>
      <c r="Q23" s="1">
        <v>31.28</v>
      </c>
      <c r="R23" s="1">
        <v>31647096.994535521</v>
      </c>
      <c r="S23" s="1">
        <v>5.142703992675294</v>
      </c>
      <c r="T23" s="1">
        <v>18.677477120540004</v>
      </c>
    </row>
    <row r="24" spans="1:20" x14ac:dyDescent="0.25">
      <c r="A24" s="1" t="s">
        <v>5</v>
      </c>
      <c r="B24" s="13">
        <v>2012</v>
      </c>
      <c r="C24" s="16">
        <v>-0.13667713987954411</v>
      </c>
      <c r="D24" s="16">
        <v>0.85064623518306648</v>
      </c>
      <c r="E24" s="13">
        <v>55.150553486509374</v>
      </c>
      <c r="F24" s="1">
        <v>48.242920233621653</v>
      </c>
      <c r="G24" s="1">
        <f t="shared" si="0"/>
        <v>2327.3793526675813</v>
      </c>
      <c r="H24" s="18">
        <v>1.4778036427720194</v>
      </c>
      <c r="I24" s="18">
        <f t="shared" si="1"/>
        <v>2.1839036065902504</v>
      </c>
      <c r="J24" s="1">
        <v>7.9310669441853276</v>
      </c>
      <c r="K24" s="1">
        <f t="shared" si="2"/>
        <v>62.901822873149193</v>
      </c>
      <c r="L24" s="18">
        <v>3.4689203487671271E-3</v>
      </c>
      <c r="M24" s="17">
        <f t="shared" si="3"/>
        <v>1.2033408386090646E-5</v>
      </c>
      <c r="N24" s="1">
        <v>3.1016408878985744</v>
      </c>
      <c r="O24" s="1">
        <f t="shared" si="4"/>
        <v>9.6201761974842572</v>
      </c>
      <c r="P24" s="1">
        <v>44.5</v>
      </c>
      <c r="Q24" s="1">
        <v>27.27</v>
      </c>
      <c r="R24" s="1">
        <v>36558668.24222257</v>
      </c>
      <c r="S24" s="1">
        <v>4.1413396541885845</v>
      </c>
      <c r="T24" s="1">
        <v>9.0942160785739077</v>
      </c>
    </row>
    <row r="25" spans="1:20" x14ac:dyDescent="0.25">
      <c r="A25" s="1" t="s">
        <v>5</v>
      </c>
      <c r="B25" s="13">
        <v>2013</v>
      </c>
      <c r="C25" s="16">
        <v>-9.6910013008056448E-2</v>
      </c>
      <c r="D25" s="16">
        <v>0.95424250943932487</v>
      </c>
      <c r="E25" s="13">
        <v>57.792775043547032</v>
      </c>
      <c r="F25" s="1">
        <v>49.714224300980256</v>
      </c>
      <c r="G25" s="1">
        <f t="shared" si="0"/>
        <v>2471.5040978481757</v>
      </c>
      <c r="H25" s="18">
        <v>2.2457586950637323</v>
      </c>
      <c r="I25" s="18">
        <f t="shared" si="1"/>
        <v>5.0434321164543574</v>
      </c>
      <c r="J25" s="1">
        <v>7.9269186929965603</v>
      </c>
      <c r="K25" s="1">
        <f t="shared" si="2"/>
        <v>62.836039965378298</v>
      </c>
      <c r="L25" s="17">
        <v>0.11254371212727904</v>
      </c>
      <c r="M25" s="17">
        <f t="shared" si="3"/>
        <v>1.2666087139387855E-2</v>
      </c>
      <c r="N25" s="1">
        <v>3.031300772165423</v>
      </c>
      <c r="O25" s="1">
        <f t="shared" si="4"/>
        <v>9.1887843713306907</v>
      </c>
      <c r="P25" s="1">
        <v>44.02</v>
      </c>
      <c r="Q25" s="1">
        <v>28.23</v>
      </c>
      <c r="R25" s="1">
        <v>39954363.502394967</v>
      </c>
      <c r="S25" s="1">
        <v>4.3219376962487104</v>
      </c>
      <c r="T25" s="1">
        <v>6.5922558981659449</v>
      </c>
    </row>
    <row r="26" spans="1:20" x14ac:dyDescent="0.25">
      <c r="A26" s="1" t="s">
        <v>5</v>
      </c>
      <c r="B26" s="13">
        <v>2014</v>
      </c>
      <c r="C26" s="16">
        <v>-0.43179827593300502</v>
      </c>
      <c r="D26" s="16">
        <v>0.59217675739586673</v>
      </c>
      <c r="E26" s="13">
        <v>10.010055861789999</v>
      </c>
      <c r="F26" s="1">
        <v>8.6872375300372315</v>
      </c>
      <c r="G26" s="1">
        <f t="shared" si="0"/>
        <v>75.468095903287377</v>
      </c>
      <c r="H26" s="18">
        <v>2.8881991154992814</v>
      </c>
      <c r="I26" s="18">
        <f t="shared" si="1"/>
        <v>8.341694130770831</v>
      </c>
      <c r="J26" s="1">
        <v>7.1575869160864833</v>
      </c>
      <c r="K26" s="1">
        <f t="shared" si="2"/>
        <v>51.231050461332416</v>
      </c>
      <c r="L26" s="17">
        <v>0.17518055522230486</v>
      </c>
      <c r="M26" s="17">
        <f t="shared" si="3"/>
        <v>3.0688226927995003E-2</v>
      </c>
      <c r="N26" s="1">
        <v>5.0298664664982198</v>
      </c>
      <c r="O26" s="1">
        <f t="shared" si="4"/>
        <v>25.299556670803288</v>
      </c>
      <c r="P26" s="1">
        <v>52.4</v>
      </c>
      <c r="Q26" s="1">
        <v>30.29</v>
      </c>
      <c r="R26" s="1">
        <v>43401917.778022707</v>
      </c>
      <c r="S26" s="1">
        <v>4.7908858752699501</v>
      </c>
      <c r="T26" s="1">
        <v>4.0858999407278134</v>
      </c>
    </row>
    <row r="27" spans="1:20" x14ac:dyDescent="0.25">
      <c r="A27" s="1" t="s">
        <v>18</v>
      </c>
      <c r="B27" s="13">
        <v>2010</v>
      </c>
      <c r="C27" s="16">
        <v>-0.38721614328026438</v>
      </c>
      <c r="D27" s="16">
        <v>0.6972293427597176</v>
      </c>
      <c r="E27" s="13">
        <v>13.799912705195098</v>
      </c>
      <c r="F27" s="1">
        <v>7.7616997505113083</v>
      </c>
      <c r="G27" s="1">
        <f t="shared" si="0"/>
        <v>60.243983017087309</v>
      </c>
      <c r="H27" s="18">
        <v>0.94673519760783242</v>
      </c>
      <c r="I27" s="18">
        <f t="shared" si="1"/>
        <v>0.89630753438954147</v>
      </c>
      <c r="J27" s="1">
        <v>6.317415795438122</v>
      </c>
      <c r="K27" s="1">
        <f t="shared" si="2"/>
        <v>39.909742332451081</v>
      </c>
      <c r="L27" s="17">
        <v>0.42485724699307498</v>
      </c>
      <c r="M27" s="17">
        <f t="shared" si="3"/>
        <v>0.18050368032253472</v>
      </c>
      <c r="N27" s="1">
        <v>8.7197206322691478</v>
      </c>
      <c r="O27" s="1">
        <f t="shared" si="4"/>
        <v>76.033527904820261</v>
      </c>
      <c r="P27" s="1">
        <v>49.93</v>
      </c>
      <c r="Q27" s="1">
        <v>28.23</v>
      </c>
      <c r="R27" s="1">
        <v>24821879.044085927</v>
      </c>
      <c r="S27" s="1">
        <v>5.3122717928562508</v>
      </c>
      <c r="T27" s="1">
        <v>8.8616003609539291</v>
      </c>
    </row>
    <row r="28" spans="1:20" x14ac:dyDescent="0.25">
      <c r="A28" s="1" t="s">
        <v>18</v>
      </c>
      <c r="B28" s="13">
        <v>2011</v>
      </c>
      <c r="C28" s="16">
        <v>-1.1549019599857442</v>
      </c>
      <c r="D28" s="16">
        <v>0.43296929087440589</v>
      </c>
      <c r="E28" s="13">
        <v>13.615880068745026</v>
      </c>
      <c r="F28" s="1">
        <v>7.4359946794702161</v>
      </c>
      <c r="G28" s="1">
        <f t="shared" si="0"/>
        <v>55.294016873109364</v>
      </c>
      <c r="H28" s="18">
        <v>0.73481280178941299</v>
      </c>
      <c r="I28" s="18">
        <f t="shared" si="1"/>
        <v>0.53994985367360715</v>
      </c>
      <c r="J28" s="1">
        <v>6.4702096899527408</v>
      </c>
      <c r="K28" s="1">
        <f t="shared" si="2"/>
        <v>41.863613431958342</v>
      </c>
      <c r="L28" s="17">
        <v>0.18076398362892224</v>
      </c>
      <c r="M28" s="17">
        <f t="shared" si="3"/>
        <v>3.2675617777397269E-2</v>
      </c>
      <c r="N28" s="1">
        <v>3.4490015503245588</v>
      </c>
      <c r="O28" s="1">
        <f t="shared" si="4"/>
        <v>11.895611694141211</v>
      </c>
      <c r="P28" s="1">
        <v>47.39</v>
      </c>
      <c r="Q28" s="1">
        <v>31.28</v>
      </c>
      <c r="R28" s="1">
        <v>31647096.994535521</v>
      </c>
      <c r="S28" s="1">
        <v>5.142703992675294</v>
      </c>
      <c r="T28" s="1">
        <v>18.677477120540004</v>
      </c>
    </row>
    <row r="29" spans="1:20" x14ac:dyDescent="0.25">
      <c r="A29" s="1" t="s">
        <v>18</v>
      </c>
      <c r="B29" s="13">
        <v>2012</v>
      </c>
      <c r="C29" s="16">
        <v>-0.7958800173440751</v>
      </c>
      <c r="D29" s="16">
        <v>0.71180722904119109</v>
      </c>
      <c r="E29" s="13">
        <v>17.525531105125914</v>
      </c>
      <c r="F29" s="1">
        <v>9.1417419462725906</v>
      </c>
      <c r="G29" s="1">
        <f t="shared" si="0"/>
        <v>83.571445812239773</v>
      </c>
      <c r="H29" s="18">
        <v>0.65366672742500298</v>
      </c>
      <c r="I29" s="18">
        <f t="shared" si="1"/>
        <v>0.42728019054251315</v>
      </c>
      <c r="J29" s="1">
        <v>6.650374459561248</v>
      </c>
      <c r="K29" s="1">
        <f t="shared" si="2"/>
        <v>44.227480452384562</v>
      </c>
      <c r="L29" s="17">
        <v>0.74378971692663198</v>
      </c>
      <c r="M29" s="17">
        <f t="shared" si="3"/>
        <v>0.55322314300579933</v>
      </c>
      <c r="N29" s="1">
        <v>1.3937359841876413</v>
      </c>
      <c r="O29" s="1">
        <f t="shared" si="4"/>
        <v>1.9424999936194931</v>
      </c>
      <c r="P29" s="1">
        <v>44.5</v>
      </c>
      <c r="Q29" s="1">
        <v>27.27</v>
      </c>
      <c r="R29" s="1">
        <v>36558668.24222257</v>
      </c>
      <c r="S29" s="1">
        <v>4.1413396541885845</v>
      </c>
      <c r="T29" s="1">
        <v>9.0942160785739077</v>
      </c>
    </row>
    <row r="30" spans="1:20" x14ac:dyDescent="0.25">
      <c r="A30" s="1" t="s">
        <v>18</v>
      </c>
      <c r="B30" s="13">
        <v>2013</v>
      </c>
      <c r="C30" s="16">
        <v>-0.18866201874794156</v>
      </c>
      <c r="D30" s="16">
        <v>0.81886438900132175</v>
      </c>
      <c r="E30" s="13">
        <v>20.378218826087306</v>
      </c>
      <c r="F30" s="1">
        <v>10.066432019826678</v>
      </c>
      <c r="G30" s="1">
        <f t="shared" si="0"/>
        <v>101.3330536097918</v>
      </c>
      <c r="H30" s="18">
        <v>0.64893419636900718</v>
      </c>
      <c r="I30" s="18">
        <f t="shared" si="1"/>
        <v>0.42111559121708919</v>
      </c>
      <c r="J30" s="1">
        <v>6.8448899631190292</v>
      </c>
      <c r="K30" s="1">
        <f t="shared" si="2"/>
        <v>46.852518607207628</v>
      </c>
      <c r="L30" s="17">
        <v>1.0458423057810171</v>
      </c>
      <c r="M30" s="17">
        <f t="shared" si="3"/>
        <v>1.0937861285613546</v>
      </c>
      <c r="N30" s="1">
        <v>1.3215710239059746</v>
      </c>
      <c r="O30" s="1">
        <f t="shared" si="4"/>
        <v>1.746549971227886</v>
      </c>
      <c r="P30" s="1">
        <v>44.02</v>
      </c>
      <c r="Q30" s="1">
        <v>28.23</v>
      </c>
      <c r="R30" s="1">
        <v>39954363.502394967</v>
      </c>
      <c r="S30" s="1">
        <v>4.3219376962487104</v>
      </c>
      <c r="T30" s="1">
        <v>6.5922558981659449</v>
      </c>
    </row>
    <row r="31" spans="1:20" x14ac:dyDescent="0.25">
      <c r="A31" s="1" t="s">
        <v>18</v>
      </c>
      <c r="B31" s="13">
        <v>2014</v>
      </c>
      <c r="C31" s="16">
        <v>-0.64435441082551814</v>
      </c>
      <c r="D31" s="16">
        <v>0.4538561918040096</v>
      </c>
      <c r="E31" s="13">
        <v>19.414043370005079</v>
      </c>
      <c r="F31" s="1">
        <v>9.4069873362463188</v>
      </c>
      <c r="G31" s="1">
        <f t="shared" si="0"/>
        <v>88.491410744298605</v>
      </c>
      <c r="H31" s="18">
        <v>0.6016880296101812</v>
      </c>
      <c r="I31" s="18">
        <f t="shared" si="1"/>
        <v>0.36202848497618229</v>
      </c>
      <c r="J31" s="1">
        <v>6.9413522946794286</v>
      </c>
      <c r="K31" s="1">
        <f t="shared" si="2"/>
        <v>48.182371678851368</v>
      </c>
      <c r="L31" s="17">
        <v>-9.9386676922454103E-3</v>
      </c>
      <c r="M31" s="17">
        <f t="shared" si="3"/>
        <v>9.8777115496882708E-5</v>
      </c>
      <c r="N31" s="1">
        <v>2.4802928048232671</v>
      </c>
      <c r="O31" s="1">
        <f t="shared" si="4"/>
        <v>6.151852397658069</v>
      </c>
      <c r="P31" s="1">
        <v>52.4</v>
      </c>
      <c r="Q31" s="1">
        <v>30.29</v>
      </c>
      <c r="R31" s="1">
        <v>43401917.778022707</v>
      </c>
      <c r="S31" s="1">
        <v>4.7908858752699501</v>
      </c>
      <c r="T31" s="1">
        <v>4.0858999407278134</v>
      </c>
    </row>
    <row r="32" spans="1:20" x14ac:dyDescent="0.25">
      <c r="A32" s="1" t="s">
        <v>19</v>
      </c>
      <c r="B32" s="13">
        <v>2010</v>
      </c>
      <c r="C32" s="16">
        <v>-0.14874165128092473</v>
      </c>
      <c r="D32" s="16">
        <v>0.60959440922522001</v>
      </c>
      <c r="E32" s="13">
        <v>37.419492057892576</v>
      </c>
      <c r="F32" s="1">
        <v>21.593663776750656</v>
      </c>
      <c r="G32" s="1">
        <f t="shared" si="0"/>
        <v>466.28631530335343</v>
      </c>
      <c r="H32" s="18">
        <v>2.1757727304106051</v>
      </c>
      <c r="I32" s="18">
        <f t="shared" si="1"/>
        <v>4.7339869743984195</v>
      </c>
      <c r="J32" s="1">
        <v>6.3366271151072384</v>
      </c>
      <c r="K32" s="1">
        <f t="shared" si="2"/>
        <v>40.152843195912283</v>
      </c>
      <c r="L32" s="17">
        <v>0.43783340172343044</v>
      </c>
      <c r="M32" s="17">
        <f t="shared" si="3"/>
        <v>0.19169808766471083</v>
      </c>
      <c r="N32" s="1">
        <v>2.2382508055678274</v>
      </c>
      <c r="O32" s="1">
        <f t="shared" si="4"/>
        <v>5.0097666686250282</v>
      </c>
      <c r="P32" s="1">
        <v>49.93</v>
      </c>
      <c r="Q32" s="1">
        <v>28.23</v>
      </c>
      <c r="R32" s="1">
        <v>24821879.044085927</v>
      </c>
      <c r="S32" s="1">
        <v>5.3122717928562508</v>
      </c>
      <c r="T32" s="1">
        <v>8.8616003609539291</v>
      </c>
    </row>
    <row r="33" spans="1:20" x14ac:dyDescent="0.25">
      <c r="A33" s="1" t="s">
        <v>19</v>
      </c>
      <c r="B33" s="13">
        <v>2011</v>
      </c>
      <c r="C33" s="16">
        <v>-0.56863623584101264</v>
      </c>
      <c r="D33" s="16">
        <v>0.20411998265592468</v>
      </c>
      <c r="E33" s="13">
        <v>37.116929300309714</v>
      </c>
      <c r="F33" s="1">
        <v>21.921879739744597</v>
      </c>
      <c r="G33" s="1">
        <f t="shared" si="0"/>
        <v>480.5688113238246</v>
      </c>
      <c r="H33" s="18">
        <v>2.6861482525256353</v>
      </c>
      <c r="I33" s="18">
        <f t="shared" si="1"/>
        <v>7.2153924345465237</v>
      </c>
      <c r="J33" s="1">
        <v>6.5238197965748528</v>
      </c>
      <c r="K33" s="1">
        <f t="shared" si="2"/>
        <v>42.560224738181951</v>
      </c>
      <c r="L33" s="17">
        <v>0.19920091324200914</v>
      </c>
      <c r="M33" s="17">
        <f t="shared" si="3"/>
        <v>3.968100383645045E-2</v>
      </c>
      <c r="N33" s="1">
        <v>2.7802257725533606</v>
      </c>
      <c r="O33" s="1">
        <f t="shared" si="4"/>
        <v>7.7296553463699302</v>
      </c>
      <c r="P33" s="1">
        <v>47.39</v>
      </c>
      <c r="Q33" s="1">
        <v>31.28</v>
      </c>
      <c r="R33" s="1">
        <v>31647096.994535521</v>
      </c>
      <c r="S33" s="1">
        <v>5.142703992675294</v>
      </c>
      <c r="T33" s="1">
        <v>18.677477120540004</v>
      </c>
    </row>
    <row r="34" spans="1:20" x14ac:dyDescent="0.25">
      <c r="A34" s="1" t="s">
        <v>19</v>
      </c>
      <c r="B34" s="13">
        <v>2012</v>
      </c>
      <c r="C34" s="16">
        <v>-0.49485002168009395</v>
      </c>
      <c r="D34" s="16">
        <v>-1.3979400086720468</v>
      </c>
      <c r="E34" s="13">
        <v>31.592833204880503</v>
      </c>
      <c r="F34" s="1">
        <v>18.943077446733753</v>
      </c>
      <c r="G34" s="1">
        <f t="shared" si="0"/>
        <v>358.84018315295293</v>
      </c>
      <c r="H34" s="18">
        <v>2.7670723740193575</v>
      </c>
      <c r="I34" s="18">
        <f t="shared" si="1"/>
        <v>7.6566895230611225</v>
      </c>
      <c r="J34" s="1">
        <v>6.5378820946741216</v>
      </c>
      <c r="K34" s="1">
        <f t="shared" si="2"/>
        <v>42.743902283860479</v>
      </c>
      <c r="L34" s="17">
        <v>0.15218943360304618</v>
      </c>
      <c r="M34" s="17">
        <f t="shared" si="3"/>
        <v>2.3161623700416002E-2</v>
      </c>
      <c r="N34" s="1">
        <v>1.53957851831041</v>
      </c>
      <c r="O34" s="1">
        <f t="shared" si="4"/>
        <v>2.3703020140428777</v>
      </c>
      <c r="P34" s="1">
        <v>44.5</v>
      </c>
      <c r="Q34" s="1">
        <v>27.27</v>
      </c>
      <c r="R34" s="1">
        <v>36558668.24222257</v>
      </c>
      <c r="S34" s="1">
        <v>4.1413396541885845</v>
      </c>
      <c r="T34" s="1">
        <v>9.0942160785739077</v>
      </c>
    </row>
    <row r="35" spans="1:20" x14ac:dyDescent="0.25">
      <c r="A35" s="1" t="s">
        <v>19</v>
      </c>
      <c r="B35" s="13">
        <v>2013</v>
      </c>
      <c r="C35" s="16">
        <v>-0.36653154442041352</v>
      </c>
      <c r="D35" s="16">
        <v>0.16136800223497522</v>
      </c>
      <c r="E35" s="13">
        <v>29.26197472009175</v>
      </c>
      <c r="F35" s="1">
        <v>17.32173867598906</v>
      </c>
      <c r="G35" s="1">
        <f t="shared" si="0"/>
        <v>300.04263075925525</v>
      </c>
      <c r="H35" s="18">
        <v>3.0953256860028482</v>
      </c>
      <c r="I35" s="18">
        <f t="shared" si="1"/>
        <v>9.581041102429003</v>
      </c>
      <c r="J35" s="1">
        <v>6.5391121211474497</v>
      </c>
      <c r="K35" s="1">
        <f t="shared" si="2"/>
        <v>42.759987332937499</v>
      </c>
      <c r="L35" s="17">
        <v>0.25260766291438602</v>
      </c>
      <c r="M35" s="17">
        <f t="shared" si="3"/>
        <v>6.3810631363068068E-2</v>
      </c>
      <c r="N35" s="1">
        <v>0.27829440242506165</v>
      </c>
      <c r="O35" s="1">
        <f t="shared" si="4"/>
        <v>7.7447774421122162E-2</v>
      </c>
      <c r="P35" s="1">
        <v>44.02</v>
      </c>
      <c r="Q35" s="1">
        <v>28.23</v>
      </c>
      <c r="R35" s="1">
        <v>39954363.502394967</v>
      </c>
      <c r="S35" s="1">
        <v>4.3219376962487104</v>
      </c>
      <c r="T35" s="1">
        <v>6.5922558981659449</v>
      </c>
    </row>
    <row r="36" spans="1:20" x14ac:dyDescent="0.25">
      <c r="A36" s="1" t="s">
        <v>19</v>
      </c>
      <c r="B36" s="13">
        <v>2014</v>
      </c>
      <c r="C36" s="16">
        <v>-0.1557706314886724</v>
      </c>
      <c r="D36" s="16">
        <v>0.67217969219543316</v>
      </c>
      <c r="E36" s="13">
        <v>26.683407251715121</v>
      </c>
      <c r="F36" s="1">
        <v>15.378646224379549</v>
      </c>
      <c r="G36" s="1">
        <f t="shared" si="0"/>
        <v>236.50275969462336</v>
      </c>
      <c r="H36" s="18">
        <v>3.641994574112386</v>
      </c>
      <c r="I36" s="18">
        <f t="shared" si="1"/>
        <v>13.26412447786406</v>
      </c>
      <c r="J36" s="1">
        <v>6.5340142326382571</v>
      </c>
      <c r="K36" s="1">
        <f t="shared" si="2"/>
        <v>42.693341992319311</v>
      </c>
      <c r="L36" s="17">
        <v>0.11517849781515377</v>
      </c>
      <c r="M36" s="17">
        <f t="shared" si="3"/>
        <v>1.3266086358955381E-2</v>
      </c>
      <c r="N36" s="1">
        <v>0.28954897427036819</v>
      </c>
      <c r="O36" s="1">
        <f t="shared" si="4"/>
        <v>8.3838608501022344E-2</v>
      </c>
      <c r="P36" s="1">
        <v>52.4</v>
      </c>
      <c r="Q36" s="1">
        <v>30.29</v>
      </c>
      <c r="R36" s="1">
        <v>43401917.778022707</v>
      </c>
      <c r="S36" s="1">
        <v>4.7908858752699501</v>
      </c>
      <c r="T36" s="1">
        <v>4.0858999407278134</v>
      </c>
    </row>
    <row r="37" spans="1:20" x14ac:dyDescent="0.25">
      <c r="A37" s="1" t="s">
        <v>6</v>
      </c>
      <c r="B37" s="13">
        <v>2010</v>
      </c>
      <c r="C37" s="16">
        <v>-0.6020599913279624</v>
      </c>
      <c r="D37" s="16">
        <v>0.3010299956639812</v>
      </c>
      <c r="E37" s="13">
        <v>5.3171142848692492</v>
      </c>
      <c r="F37" s="1">
        <v>5.5134160619812755</v>
      </c>
      <c r="G37" s="1">
        <f t="shared" si="0"/>
        <v>30.397756672513115</v>
      </c>
      <c r="H37" s="18">
        <v>0.48764486864657386</v>
      </c>
      <c r="I37" s="18">
        <f t="shared" si="1"/>
        <v>0.23779751791733428</v>
      </c>
      <c r="J37" s="1">
        <v>6.6937727056786764</v>
      </c>
      <c r="K37" s="1">
        <f t="shared" si="2"/>
        <v>44.806593035288827</v>
      </c>
      <c r="L37" s="17">
        <v>0.33336126005361932</v>
      </c>
      <c r="M37" s="17">
        <f t="shared" si="3"/>
        <v>0.11112972970453681</v>
      </c>
      <c r="N37" s="1">
        <v>3.1273784087667824</v>
      </c>
      <c r="O37" s="1">
        <f t="shared" si="4"/>
        <v>9.7804957116206523</v>
      </c>
      <c r="P37" s="1">
        <v>49.93</v>
      </c>
      <c r="Q37" s="1">
        <v>28.23</v>
      </c>
      <c r="R37" s="1">
        <v>24821879.044085927</v>
      </c>
      <c r="S37" s="1">
        <v>5.3122717928562508</v>
      </c>
      <c r="T37" s="1">
        <v>8.8616003609539291</v>
      </c>
    </row>
    <row r="38" spans="1:20" x14ac:dyDescent="0.25">
      <c r="A38" s="1" t="s">
        <v>6</v>
      </c>
      <c r="B38" s="13">
        <v>2011</v>
      </c>
      <c r="C38" s="16">
        <v>-7.0581074285707215E-2</v>
      </c>
      <c r="D38" s="16">
        <v>1.3222192947339193</v>
      </c>
      <c r="E38" s="13">
        <v>7.3232159509532702</v>
      </c>
      <c r="F38" s="1">
        <v>6.4116175570999117</v>
      </c>
      <c r="G38" s="1">
        <f t="shared" si="0"/>
        <v>41.108839698511837</v>
      </c>
      <c r="H38" s="18">
        <v>0.58346510502033633</v>
      </c>
      <c r="I38" s="18">
        <f t="shared" si="1"/>
        <v>0.3404315287763921</v>
      </c>
      <c r="J38" s="1">
        <v>6.8671195593778798</v>
      </c>
      <c r="K38" s="1">
        <f t="shared" si="2"/>
        <v>47.157331042790247</v>
      </c>
      <c r="L38" s="17">
        <v>0.18608231228400879</v>
      </c>
      <c r="M38" s="17">
        <f t="shared" si="3"/>
        <v>3.4626626944963365E-2</v>
      </c>
      <c r="N38" s="1">
        <v>2.992562340359465</v>
      </c>
      <c r="O38" s="1">
        <f t="shared" si="4"/>
        <v>8.9554293609377176</v>
      </c>
      <c r="P38" s="1">
        <v>47.39</v>
      </c>
      <c r="Q38" s="1">
        <v>31.28</v>
      </c>
      <c r="R38" s="1">
        <v>31647096.994535521</v>
      </c>
      <c r="S38" s="1">
        <v>5.142703992675294</v>
      </c>
      <c r="T38" s="1">
        <v>18.677477120540004</v>
      </c>
    </row>
    <row r="39" spans="1:20" x14ac:dyDescent="0.25">
      <c r="A39" s="1" t="s">
        <v>6</v>
      </c>
      <c r="B39" s="13">
        <v>2012</v>
      </c>
      <c r="C39" s="16">
        <v>-0.30625053437381888</v>
      </c>
      <c r="D39" s="16">
        <v>1.0648024957024909</v>
      </c>
      <c r="E39" s="13">
        <v>10.174488171083851</v>
      </c>
      <c r="F39" s="1">
        <v>7.7979334794464448</v>
      </c>
      <c r="G39" s="1">
        <f t="shared" si="0"/>
        <v>60.807766549871737</v>
      </c>
      <c r="H39" s="18">
        <v>0.72481533013698973</v>
      </c>
      <c r="I39" s="18">
        <f t="shared" si="1"/>
        <v>0.52535726280159345</v>
      </c>
      <c r="J39" s="1">
        <v>6.9417756557144052</v>
      </c>
      <c r="K39" s="1">
        <f t="shared" si="2"/>
        <v>48.188249254269159</v>
      </c>
      <c r="L39" s="17">
        <v>-0.23335893836251423</v>
      </c>
      <c r="M39" s="17">
        <f t="shared" si="3"/>
        <v>5.4456394113679717E-2</v>
      </c>
      <c r="N39" s="1">
        <v>2.2994264085157479</v>
      </c>
      <c r="O39" s="1">
        <f t="shared" si="4"/>
        <v>5.2873618081796314</v>
      </c>
      <c r="P39" s="1">
        <v>44.5</v>
      </c>
      <c r="Q39" s="1">
        <v>27.27</v>
      </c>
      <c r="R39" s="1">
        <v>36558668.24222257</v>
      </c>
      <c r="S39" s="1">
        <v>4.1413396541885845</v>
      </c>
      <c r="T39" s="1">
        <v>9.0942160785739077</v>
      </c>
    </row>
    <row r="40" spans="1:20" x14ac:dyDescent="0.25">
      <c r="A40" s="1" t="s">
        <v>6</v>
      </c>
      <c r="B40" s="13">
        <v>2013</v>
      </c>
      <c r="C40" s="16">
        <v>-0.99145707695434027</v>
      </c>
      <c r="D40" s="16">
        <v>5.9542097308480724E-3</v>
      </c>
      <c r="E40" s="13">
        <v>11.45322252890035</v>
      </c>
      <c r="F40" s="1">
        <v>8.5250301815452278</v>
      </c>
      <c r="G40" s="1">
        <f t="shared" si="0"/>
        <v>72.676139596257059</v>
      </c>
      <c r="H40" s="18">
        <v>0.80553724311591191</v>
      </c>
      <c r="I40" s="18">
        <f t="shared" si="1"/>
        <v>0.6488902500467838</v>
      </c>
      <c r="J40" s="1">
        <v>6.9662022245735162</v>
      </c>
      <c r="K40" s="1">
        <f t="shared" si="2"/>
        <v>48.52797343365301</v>
      </c>
      <c r="L40" s="17">
        <v>0.64150226306879043</v>
      </c>
      <c r="M40" s="17">
        <f t="shared" si="3"/>
        <v>0.41152515352237962</v>
      </c>
      <c r="N40" s="1">
        <v>1.5955434604378371</v>
      </c>
      <c r="O40" s="1">
        <f t="shared" si="4"/>
        <v>2.5457589341459479</v>
      </c>
      <c r="P40" s="1">
        <v>44.02</v>
      </c>
      <c r="Q40" s="1">
        <v>28.23</v>
      </c>
      <c r="R40" s="1">
        <v>39954363.502394967</v>
      </c>
      <c r="S40" s="1">
        <v>4.3219376962487104</v>
      </c>
      <c r="T40" s="1">
        <v>6.5922558981659449</v>
      </c>
    </row>
    <row r="41" spans="1:20" x14ac:dyDescent="0.25">
      <c r="A41" s="1" t="s">
        <v>6</v>
      </c>
      <c r="B41" s="13">
        <v>2014</v>
      </c>
      <c r="C41" s="16">
        <v>-0.76654564717344431</v>
      </c>
      <c r="D41" s="16">
        <v>0.2508494473335684</v>
      </c>
      <c r="E41" s="13">
        <v>11.284731487642436</v>
      </c>
      <c r="F41" s="1">
        <v>8.3687997911781569</v>
      </c>
      <c r="G41" s="1">
        <f t="shared" si="0"/>
        <v>70.03680994482356</v>
      </c>
      <c r="H41" s="18">
        <v>0.76060735918071543</v>
      </c>
      <c r="I41" s="18">
        <f t="shared" si="1"/>
        <v>0.57852355483986184</v>
      </c>
      <c r="J41" s="1">
        <v>6.94690992443455</v>
      </c>
      <c r="K41" s="1">
        <f t="shared" si="2"/>
        <v>48.259557498207243</v>
      </c>
      <c r="L41" s="17">
        <v>-0.24561145022100611</v>
      </c>
      <c r="M41" s="17">
        <f t="shared" si="3"/>
        <v>6.0324984479665764E-2</v>
      </c>
      <c r="N41" s="1">
        <v>1.8379725433010849</v>
      </c>
      <c r="O41" s="1">
        <f t="shared" si="4"/>
        <v>3.3781430699286585</v>
      </c>
      <c r="P41" s="1">
        <v>52.4</v>
      </c>
      <c r="Q41" s="1">
        <v>30.29</v>
      </c>
      <c r="R41" s="1">
        <v>43401917.778022707</v>
      </c>
      <c r="S41" s="1">
        <v>4.7908858752699501</v>
      </c>
      <c r="T41" s="1">
        <v>4.0858999407278134</v>
      </c>
    </row>
    <row r="42" spans="1:20" x14ac:dyDescent="0.25">
      <c r="A42" s="1" t="s">
        <v>7</v>
      </c>
      <c r="B42" s="13">
        <v>2010</v>
      </c>
      <c r="C42" s="16">
        <v>-0.92081875395237478</v>
      </c>
      <c r="D42" s="16">
        <v>0.3783979009481378</v>
      </c>
      <c r="E42" s="13">
        <v>8.6055851944564701</v>
      </c>
      <c r="F42" s="1">
        <v>7.6843401504256645</v>
      </c>
      <c r="G42" s="1">
        <f t="shared" si="0"/>
        <v>59.049083547443928</v>
      </c>
      <c r="H42" s="18">
        <v>1.03373041413315</v>
      </c>
      <c r="I42" s="18">
        <f t="shared" si="1"/>
        <v>1.0685985691038939</v>
      </c>
      <c r="J42" s="1">
        <v>6.8365345962244426</v>
      </c>
      <c r="K42" s="1">
        <f t="shared" si="2"/>
        <v>46.738205285373702</v>
      </c>
      <c r="L42" s="17">
        <v>0.64921589833716375</v>
      </c>
      <c r="M42" s="17">
        <f t="shared" si="3"/>
        <v>0.42148128265373053</v>
      </c>
      <c r="N42" s="1">
        <v>8.954701152037444</v>
      </c>
      <c r="O42" s="1">
        <f t="shared" si="4"/>
        <v>80.186672722300727</v>
      </c>
      <c r="P42" s="1">
        <v>49.93</v>
      </c>
      <c r="Q42" s="1">
        <v>28.23</v>
      </c>
      <c r="R42" s="1">
        <v>24821879.044085927</v>
      </c>
      <c r="S42" s="1">
        <v>5.3122717928562508</v>
      </c>
      <c r="T42" s="1">
        <v>8.8616003609539291</v>
      </c>
    </row>
    <row r="43" spans="1:20" x14ac:dyDescent="0.25">
      <c r="A43" s="1" t="s">
        <v>7</v>
      </c>
      <c r="B43" s="13">
        <v>2011</v>
      </c>
      <c r="C43" s="16">
        <v>-0.3665315444204133</v>
      </c>
      <c r="D43" s="16">
        <v>-0.18045606445813123</v>
      </c>
      <c r="E43" s="13">
        <v>6.3523910759915854</v>
      </c>
      <c r="F43" s="1">
        <v>6.0781110632284703</v>
      </c>
      <c r="G43" s="1">
        <f t="shared" si="0"/>
        <v>36.943434096940322</v>
      </c>
      <c r="H43" s="18">
        <v>1.1168768840708945</v>
      </c>
      <c r="I43" s="18">
        <f t="shared" si="1"/>
        <v>1.2474139741719104</v>
      </c>
      <c r="J43" s="1">
        <v>6.8779858350632761</v>
      </c>
      <c r="K43" s="1">
        <f t="shared" si="2"/>
        <v>47.30668914733107</v>
      </c>
      <c r="L43" s="17">
        <v>0.21001291062975183</v>
      </c>
      <c r="M43" s="17">
        <f t="shared" si="3"/>
        <v>4.4105422631180127E-2</v>
      </c>
      <c r="N43" s="1">
        <v>7.8588261383597535</v>
      </c>
      <c r="O43" s="1">
        <f t="shared" si="4"/>
        <v>61.761148272966473</v>
      </c>
      <c r="P43" s="1">
        <v>47.39</v>
      </c>
      <c r="Q43" s="1">
        <v>31.28</v>
      </c>
      <c r="R43" s="1">
        <v>31647096.994535521</v>
      </c>
      <c r="S43" s="1">
        <v>5.142703992675294</v>
      </c>
      <c r="T43" s="1">
        <v>18.677477120540004</v>
      </c>
    </row>
    <row r="44" spans="1:20" x14ac:dyDescent="0.25">
      <c r="A44" s="1" t="s">
        <v>7</v>
      </c>
      <c r="B44" s="13">
        <v>2012</v>
      </c>
      <c r="C44" s="16">
        <v>-0.85387196432176227</v>
      </c>
      <c r="D44" s="16">
        <v>-5.5517327849831863E-2</v>
      </c>
      <c r="E44" s="13">
        <v>6.1650045116457948</v>
      </c>
      <c r="F44" s="1">
        <v>5.6823995879220197</v>
      </c>
      <c r="G44" s="1">
        <f t="shared" si="0"/>
        <v>32.289665076816341</v>
      </c>
      <c r="H44" s="18">
        <v>0.9696692156265807</v>
      </c>
      <c r="I44" s="18">
        <f t="shared" si="1"/>
        <v>0.94025838773386827</v>
      </c>
      <c r="J44" s="1">
        <v>6.9510415730854227</v>
      </c>
      <c r="K44" s="1">
        <f t="shared" si="2"/>
        <v>48.316978950761865</v>
      </c>
      <c r="L44" s="17">
        <v>0.26139385214666777</v>
      </c>
      <c r="M44" s="17">
        <f t="shared" si="3"/>
        <v>6.8326745940074013E-2</v>
      </c>
      <c r="N44" s="1">
        <v>6.682613645667125</v>
      </c>
      <c r="O44" s="1">
        <f t="shared" si="4"/>
        <v>44.657325137256464</v>
      </c>
      <c r="P44" s="1">
        <v>44.5</v>
      </c>
      <c r="Q44" s="1">
        <v>27.27</v>
      </c>
      <c r="R44" s="1">
        <v>36558668.24222257</v>
      </c>
      <c r="S44" s="1">
        <v>4.1413396541885845</v>
      </c>
      <c r="T44" s="1">
        <v>9.0942160785739077</v>
      </c>
    </row>
    <row r="45" spans="1:20" x14ac:dyDescent="0.25">
      <c r="A45" s="1" t="s">
        <v>7</v>
      </c>
      <c r="B45" s="13">
        <v>2013</v>
      </c>
      <c r="C45" s="16">
        <v>-0.16115090926274472</v>
      </c>
      <c r="D45" s="16">
        <v>1.0472748673841796</v>
      </c>
      <c r="E45" s="13">
        <v>7.6690658362128108</v>
      </c>
      <c r="F45" s="1">
        <v>6.1560270558279351</v>
      </c>
      <c r="G45" s="1">
        <f t="shared" si="0"/>
        <v>37.896669112085554</v>
      </c>
      <c r="H45" s="18">
        <v>0.93681686831725419</v>
      </c>
      <c r="I45" s="18">
        <f t="shared" si="1"/>
        <v>0.87762584476374761</v>
      </c>
      <c r="J45" s="1">
        <v>7.0397095768682476</v>
      </c>
      <c r="K45" s="1">
        <f t="shared" si="2"/>
        <v>49.557510926650522</v>
      </c>
      <c r="L45" s="17">
        <v>0.17809046845419516</v>
      </c>
      <c r="M45" s="17">
        <f t="shared" si="3"/>
        <v>3.1716214954234677E-2</v>
      </c>
      <c r="N45" s="1">
        <v>6.1039426410317761</v>
      </c>
      <c r="O45" s="1">
        <f t="shared" si="4"/>
        <v>37.258115765005975</v>
      </c>
      <c r="P45" s="1">
        <v>44.02</v>
      </c>
      <c r="Q45" s="1">
        <v>28.23</v>
      </c>
      <c r="R45" s="1">
        <v>39954363.502394967</v>
      </c>
      <c r="S45" s="1">
        <v>4.3219376962487104</v>
      </c>
      <c r="T45" s="1">
        <v>6.5922558981659449</v>
      </c>
    </row>
    <row r="46" spans="1:20" x14ac:dyDescent="0.25">
      <c r="A46" s="1" t="s">
        <v>7</v>
      </c>
      <c r="B46" s="13">
        <v>2014</v>
      </c>
      <c r="C46" s="16">
        <v>-1.6989700043360185</v>
      </c>
      <c r="D46" s="16">
        <v>-0.29242982390206534</v>
      </c>
      <c r="E46" s="13">
        <v>8.2718735397399907</v>
      </c>
      <c r="F46" s="1">
        <v>6.1771770840681359</v>
      </c>
      <c r="G46" s="1">
        <f t="shared" si="0"/>
        <v>38.157516727936517</v>
      </c>
      <c r="H46" s="18">
        <v>0.98844163556943943</v>
      </c>
      <c r="I46" s="18">
        <f t="shared" si="1"/>
        <v>0.97701686692718848</v>
      </c>
      <c r="J46" s="1">
        <v>7.070537092142243</v>
      </c>
      <c r="K46" s="1">
        <f t="shared" si="2"/>
        <v>49.992494771359283</v>
      </c>
      <c r="L46" s="17">
        <v>0.14617690300080918</v>
      </c>
      <c r="M46" s="17">
        <f t="shared" si="3"/>
        <v>2.1367686970907976E-2</v>
      </c>
      <c r="N46" s="1">
        <v>8.2179939450227835</v>
      </c>
      <c r="O46" s="1">
        <f t="shared" si="4"/>
        <v>67.535424480431132</v>
      </c>
      <c r="P46" s="1">
        <v>52.4</v>
      </c>
      <c r="Q46" s="1">
        <v>30.29</v>
      </c>
      <c r="R46" s="1">
        <v>43401917.778022707</v>
      </c>
      <c r="S46" s="1">
        <v>4.7908858752699501</v>
      </c>
      <c r="T46" s="1">
        <v>4.0858999407278134</v>
      </c>
    </row>
    <row r="47" spans="1:20" x14ac:dyDescent="0.25">
      <c r="A47" s="1" t="s">
        <v>20</v>
      </c>
      <c r="B47" s="13">
        <v>2010</v>
      </c>
      <c r="C47" s="16">
        <v>-0.35554021793439794</v>
      </c>
      <c r="D47" s="16">
        <v>0.38736679402405977</v>
      </c>
      <c r="E47" s="13">
        <v>34.023266199587148</v>
      </c>
      <c r="F47" s="1">
        <v>12.783013116013297</v>
      </c>
      <c r="G47" s="1">
        <f t="shared" si="0"/>
        <v>163.405424324168</v>
      </c>
      <c r="H47" s="18">
        <v>3.7420295091338081</v>
      </c>
      <c r="I47" s="18">
        <f t="shared" si="1"/>
        <v>14.002784847228208</v>
      </c>
      <c r="J47" s="1">
        <v>6.2112369785347514</v>
      </c>
      <c r="K47" s="1">
        <f t="shared" si="2"/>
        <v>38.57946480351751</v>
      </c>
      <c r="L47" s="17">
        <v>0.41386666666666666</v>
      </c>
      <c r="M47" s="17">
        <f t="shared" si="3"/>
        <v>0.17128561777777776</v>
      </c>
      <c r="N47" s="1">
        <v>4.1684549123651227</v>
      </c>
      <c r="O47" s="1">
        <f t="shared" si="4"/>
        <v>17.376016356420923</v>
      </c>
      <c r="P47" s="1">
        <v>49.93</v>
      </c>
      <c r="Q47" s="1">
        <v>28.23</v>
      </c>
      <c r="R47" s="1">
        <v>24821879.044085927</v>
      </c>
      <c r="S47" s="1">
        <v>5.3122717928562508</v>
      </c>
      <c r="T47" s="1">
        <v>8.8616003609539291</v>
      </c>
    </row>
    <row r="48" spans="1:20" x14ac:dyDescent="0.25">
      <c r="A48" s="1" t="s">
        <v>20</v>
      </c>
      <c r="B48" s="13">
        <v>2011</v>
      </c>
      <c r="C48" s="16">
        <v>-0.51141748734168668</v>
      </c>
      <c r="D48" s="16">
        <v>3.3434575800422431E-2</v>
      </c>
      <c r="E48" s="13">
        <v>38.979126438789244</v>
      </c>
      <c r="F48" s="1">
        <v>14.912480319861571</v>
      </c>
      <c r="G48" s="1">
        <f t="shared" si="0"/>
        <v>222.38206929025864</v>
      </c>
      <c r="H48" s="18">
        <v>4.030615761185544</v>
      </c>
      <c r="I48" s="18">
        <f t="shared" si="1"/>
        <v>16.245863414317324</v>
      </c>
      <c r="J48" s="1">
        <v>6.3981672589376579</v>
      </c>
      <c r="K48" s="1">
        <f t="shared" si="2"/>
        <v>40.936544273341823</v>
      </c>
      <c r="L48" s="17">
        <v>0.17785741229724633</v>
      </c>
      <c r="M48" s="17">
        <f t="shared" si="3"/>
        <v>3.1633259109072671E-2</v>
      </c>
      <c r="N48" s="1">
        <v>3.2923028241961374</v>
      </c>
      <c r="O48" s="1">
        <f t="shared" si="4"/>
        <v>10.839257886209863</v>
      </c>
      <c r="P48" s="1">
        <v>47.39</v>
      </c>
      <c r="Q48" s="1">
        <v>31.28</v>
      </c>
      <c r="R48" s="1">
        <v>31647096.994535521</v>
      </c>
      <c r="S48" s="1">
        <v>5.142703992675294</v>
      </c>
      <c r="T48" s="1">
        <v>18.677477120540004</v>
      </c>
    </row>
    <row r="49" spans="1:20" x14ac:dyDescent="0.25">
      <c r="A49" s="1" t="s">
        <v>20</v>
      </c>
      <c r="B49" s="13">
        <v>2012</v>
      </c>
      <c r="C49" s="16">
        <v>-0.86985518025331809</v>
      </c>
      <c r="D49" s="16">
        <v>0.29976515614057841</v>
      </c>
      <c r="E49" s="13">
        <v>45.011245419490528</v>
      </c>
      <c r="F49" s="1">
        <v>17.135085644982535</v>
      </c>
      <c r="G49" s="1">
        <f t="shared" si="0"/>
        <v>293.61116006088656</v>
      </c>
      <c r="H49" s="18">
        <v>4.7312174843522135</v>
      </c>
      <c r="I49" s="18">
        <f t="shared" si="1"/>
        <v>22.384418884240088</v>
      </c>
      <c r="J49" s="1">
        <v>6.477494876744796</v>
      </c>
      <c r="K49" s="1">
        <f t="shared" si="2"/>
        <v>41.957939878255083</v>
      </c>
      <c r="L49" s="17">
        <v>0.24419535628502803</v>
      </c>
      <c r="M49" s="17">
        <f t="shared" si="3"/>
        <v>5.9631372031171782E-2</v>
      </c>
      <c r="N49" s="1">
        <v>3.5084863938901347</v>
      </c>
      <c r="O49" s="1">
        <f t="shared" si="4"/>
        <v>12.309476776112202</v>
      </c>
      <c r="P49" s="1">
        <v>44.5</v>
      </c>
      <c r="Q49" s="1">
        <v>27.27</v>
      </c>
      <c r="R49" s="1">
        <v>36558668.24222257</v>
      </c>
      <c r="S49" s="1">
        <v>4.1413396541885845</v>
      </c>
      <c r="T49" s="1">
        <v>9.0942160785739077</v>
      </c>
    </row>
    <row r="50" spans="1:20" x14ac:dyDescent="0.25">
      <c r="A50" s="1" t="s">
        <v>20</v>
      </c>
      <c r="B50" s="13">
        <v>2013</v>
      </c>
      <c r="C50" s="16">
        <v>-0.18045046717319002</v>
      </c>
      <c r="D50" s="16">
        <v>0.18355072973186759</v>
      </c>
      <c r="E50" s="13">
        <v>35.606892136783671</v>
      </c>
      <c r="F50" s="1">
        <v>13.407386824093592</v>
      </c>
      <c r="G50" s="1">
        <f t="shared" si="0"/>
        <v>179.75802145087846</v>
      </c>
      <c r="H50" s="18">
        <v>3.9499471823666936</v>
      </c>
      <c r="I50" s="18">
        <f t="shared" si="1"/>
        <v>15.602082743486582</v>
      </c>
      <c r="J50" s="1">
        <v>6.477494876744796</v>
      </c>
      <c r="K50" s="1">
        <f t="shared" si="2"/>
        <v>41.957939878255083</v>
      </c>
      <c r="L50" s="17">
        <v>0.72522522522522526</v>
      </c>
      <c r="M50" s="17">
        <f t="shared" si="3"/>
        <v>0.52595162730297873</v>
      </c>
      <c r="N50" s="1">
        <v>5.2230519430364852</v>
      </c>
      <c r="O50" s="1">
        <f t="shared" si="4"/>
        <v>27.280271599657205</v>
      </c>
      <c r="P50" s="1">
        <v>44.02</v>
      </c>
      <c r="Q50" s="1">
        <v>28.23</v>
      </c>
      <c r="R50" s="1">
        <v>39954363.502394967</v>
      </c>
      <c r="S50" s="1">
        <v>4.3219376962487104</v>
      </c>
      <c r="T50" s="1">
        <v>6.5922558981659449</v>
      </c>
    </row>
    <row r="51" spans="1:20" x14ac:dyDescent="0.25">
      <c r="A51" s="1" t="s">
        <v>20</v>
      </c>
      <c r="B51" s="13">
        <v>2014</v>
      </c>
      <c r="C51" s="16">
        <v>-1.4758096246441745</v>
      </c>
      <c r="D51" s="16">
        <v>0.24133054391614062</v>
      </c>
      <c r="E51" s="13">
        <v>24.295149108844299</v>
      </c>
      <c r="F51" s="1">
        <v>9.0884401240782626</v>
      </c>
      <c r="G51" s="1">
        <f t="shared" si="0"/>
        <v>82.5997438889557</v>
      </c>
      <c r="H51" s="18">
        <v>2.8227333863954596</v>
      </c>
      <c r="I51" s="18">
        <f t="shared" si="1"/>
        <v>7.9678237706715791</v>
      </c>
      <c r="J51" s="1">
        <v>6.477494876744796</v>
      </c>
      <c r="K51" s="1">
        <f t="shared" si="2"/>
        <v>41.957939878255083</v>
      </c>
      <c r="L51" s="17">
        <v>0.60417754569190596</v>
      </c>
      <c r="M51" s="17">
        <f t="shared" si="3"/>
        <v>0.36503050671829512</v>
      </c>
      <c r="N51" s="1">
        <v>4.0253961418407114</v>
      </c>
      <c r="O51" s="1">
        <f t="shared" si="4"/>
        <v>16.203814098746083</v>
      </c>
      <c r="P51" s="1">
        <v>52.4</v>
      </c>
      <c r="Q51" s="1">
        <v>30.29</v>
      </c>
      <c r="R51" s="1">
        <v>43401917.778022707</v>
      </c>
      <c r="S51" s="1">
        <v>4.7908858752699501</v>
      </c>
      <c r="T51" s="1">
        <v>4.0858999407278134</v>
      </c>
    </row>
    <row r="52" spans="1:20" x14ac:dyDescent="0.25">
      <c r="A52" s="1" t="s">
        <v>8</v>
      </c>
      <c r="B52" s="13">
        <v>2010</v>
      </c>
      <c r="C52" s="16">
        <v>-0.65757731917779383</v>
      </c>
      <c r="D52" s="16">
        <v>-5.0609993355086938E-2</v>
      </c>
      <c r="E52" s="13">
        <v>11.901055899510718</v>
      </c>
      <c r="F52" s="1">
        <v>8.2373509930763529</v>
      </c>
      <c r="G52" s="1">
        <f t="shared" si="0"/>
        <v>67.853951383135978</v>
      </c>
      <c r="H52" s="18">
        <v>0.55341839485258471</v>
      </c>
      <c r="I52" s="18">
        <f t="shared" si="1"/>
        <v>0.30627191976121138</v>
      </c>
      <c r="J52" s="1">
        <v>6.2025396719344581</v>
      </c>
      <c r="K52" s="1">
        <f t="shared" si="2"/>
        <v>38.471498381920817</v>
      </c>
      <c r="L52" s="17">
        <v>8.1024096385542171E-2</v>
      </c>
      <c r="M52" s="17">
        <f t="shared" si="3"/>
        <v>6.5649041950936278E-3</v>
      </c>
      <c r="N52" s="1">
        <v>4.7747518664994573</v>
      </c>
      <c r="O52" s="1">
        <f t="shared" si="4"/>
        <v>22.798255386640051</v>
      </c>
      <c r="P52" s="1">
        <v>49.93</v>
      </c>
      <c r="Q52" s="1">
        <v>28.23</v>
      </c>
      <c r="R52" s="1">
        <v>24821879.044085927</v>
      </c>
      <c r="S52" s="1">
        <v>5.3122717928562508</v>
      </c>
      <c r="T52" s="1">
        <v>8.8616003609539291</v>
      </c>
    </row>
    <row r="53" spans="1:20" x14ac:dyDescent="0.25">
      <c r="A53" s="1" t="s">
        <v>8</v>
      </c>
      <c r="B53" s="13">
        <v>2011</v>
      </c>
      <c r="C53" s="16">
        <v>-0.53760200210104381</v>
      </c>
      <c r="D53" s="16">
        <v>1.0503797562614576</v>
      </c>
      <c r="E53" s="13">
        <v>18.838162825683636</v>
      </c>
      <c r="F53" s="1">
        <v>12.321898866620971</v>
      </c>
      <c r="G53" s="1">
        <f t="shared" si="0"/>
        <v>151.82919167923518</v>
      </c>
      <c r="H53" s="18">
        <v>0.57986330728236601</v>
      </c>
      <c r="I53" s="18">
        <f t="shared" si="1"/>
        <v>0.33624145513244363</v>
      </c>
      <c r="J53" s="1">
        <v>6.4181636047760131</v>
      </c>
      <c r="K53" s="1">
        <f t="shared" si="2"/>
        <v>41.19282405767143</v>
      </c>
      <c r="L53" s="17">
        <v>0.19949846753970465</v>
      </c>
      <c r="M53" s="17">
        <f t="shared" si="3"/>
        <v>3.9799638550690589E-2</v>
      </c>
      <c r="N53" s="1">
        <v>1.6198338544918325</v>
      </c>
      <c r="O53" s="1">
        <f t="shared" si="4"/>
        <v>2.623861716157867</v>
      </c>
      <c r="P53" s="1">
        <v>47.39</v>
      </c>
      <c r="Q53" s="1">
        <v>31.28</v>
      </c>
      <c r="R53" s="1">
        <v>31647096.994535521</v>
      </c>
      <c r="S53" s="1">
        <v>5.142703992675294</v>
      </c>
      <c r="T53" s="1">
        <v>18.677477120540004</v>
      </c>
    </row>
    <row r="54" spans="1:20" x14ac:dyDescent="0.25">
      <c r="A54" s="1" t="s">
        <v>8</v>
      </c>
      <c r="B54" s="13">
        <v>2012</v>
      </c>
      <c r="C54" s="16">
        <v>-1.322826573375516E-2</v>
      </c>
      <c r="D54" s="16">
        <v>0.88422876963260399</v>
      </c>
      <c r="E54" s="13">
        <v>22.821135724352775</v>
      </c>
      <c r="F54" s="1">
        <v>14.057156849483048</v>
      </c>
      <c r="G54" s="1">
        <f t="shared" si="0"/>
        <v>197.60365869096819</v>
      </c>
      <c r="H54" s="18">
        <v>0.68828793259793541</v>
      </c>
      <c r="I54" s="18">
        <f t="shared" si="1"/>
        <v>0.47374027815994008</v>
      </c>
      <c r="J54" s="1">
        <v>6.4911215046074586</v>
      </c>
      <c r="K54" s="1">
        <f t="shared" si="2"/>
        <v>42.134658387577396</v>
      </c>
      <c r="L54" s="17">
        <v>2.2996515679442508E-2</v>
      </c>
      <c r="M54" s="17">
        <f t="shared" si="3"/>
        <v>5.2883973339484509E-4</v>
      </c>
      <c r="N54" s="1">
        <v>1.1296863685929133</v>
      </c>
      <c r="O54" s="1">
        <f t="shared" si="4"/>
        <v>1.2761912913846436</v>
      </c>
      <c r="P54" s="1">
        <v>44.5</v>
      </c>
      <c r="Q54" s="1">
        <v>27.27</v>
      </c>
      <c r="R54" s="1">
        <v>36558668.24222257</v>
      </c>
      <c r="S54" s="1">
        <v>4.1413396541885845</v>
      </c>
      <c r="T54" s="1">
        <v>9.0942160785739077</v>
      </c>
    </row>
    <row r="55" spans="1:20" x14ac:dyDescent="0.25">
      <c r="A55" s="1" t="s">
        <v>8</v>
      </c>
      <c r="B55" s="13">
        <v>2013</v>
      </c>
      <c r="C55" s="16">
        <v>-1.2218487496163564</v>
      </c>
      <c r="D55" s="16">
        <v>-0.18708664335714442</v>
      </c>
      <c r="E55" s="13">
        <v>20.472076708167339</v>
      </c>
      <c r="F55" s="1">
        <v>12.207186124951317</v>
      </c>
      <c r="G55" s="1">
        <f t="shared" si="0"/>
        <v>149.01539308920394</v>
      </c>
      <c r="H55" s="18">
        <v>2.3840135239995131</v>
      </c>
      <c r="I55" s="18">
        <f t="shared" si="1"/>
        <v>5.6835204826125771</v>
      </c>
      <c r="J55" s="1">
        <v>6.4902470698831687</v>
      </c>
      <c r="K55" s="1">
        <f t="shared" si="2"/>
        <v>42.123307028127059</v>
      </c>
      <c r="L55" s="17">
        <v>6.7211625794732055E-2</v>
      </c>
      <c r="M55" s="17">
        <f t="shared" si="3"/>
        <v>4.5174026419710911E-3</v>
      </c>
      <c r="N55" s="1">
        <v>0.88253777881383888</v>
      </c>
      <c r="O55" s="1">
        <f t="shared" si="4"/>
        <v>0.7788729310336644</v>
      </c>
      <c r="P55" s="1">
        <v>44.02</v>
      </c>
      <c r="Q55" s="1">
        <v>28.23</v>
      </c>
      <c r="R55" s="1">
        <v>39954363.502394967</v>
      </c>
      <c r="S55" s="1">
        <v>4.3219376962487104</v>
      </c>
      <c r="T55" s="1">
        <v>6.5922558981659449</v>
      </c>
    </row>
    <row r="56" spans="1:20" x14ac:dyDescent="0.25">
      <c r="A56" s="1" t="s">
        <v>8</v>
      </c>
      <c r="B56" s="13">
        <v>2014</v>
      </c>
      <c r="C56" s="16">
        <v>-1.237179083350235</v>
      </c>
      <c r="D56" s="16">
        <v>-0.34678748622465633</v>
      </c>
      <c r="E56" s="13">
        <v>16.076666929734959</v>
      </c>
      <c r="F56" s="1">
        <v>9.5980461657444067</v>
      </c>
      <c r="G56" s="1">
        <f t="shared" si="0"/>
        <v>92.122490199760904</v>
      </c>
      <c r="H56" s="18">
        <v>3.3254098208315175</v>
      </c>
      <c r="I56" s="18">
        <f t="shared" si="1"/>
        <v>11.058350476482705</v>
      </c>
      <c r="J56" s="1">
        <v>6.5001135400104664</v>
      </c>
      <c r="K56" s="1">
        <f t="shared" si="2"/>
        <v>42.251476033027394</v>
      </c>
      <c r="L56" s="17">
        <v>0.35751773049645391</v>
      </c>
      <c r="M56" s="17">
        <f t="shared" si="3"/>
        <v>0.12781892761933505</v>
      </c>
      <c r="N56" s="1">
        <v>0.70294026130617682</v>
      </c>
      <c r="O56" s="1">
        <f t="shared" si="4"/>
        <v>0.49412501096519612</v>
      </c>
      <c r="P56" s="1">
        <v>52.4</v>
      </c>
      <c r="Q56" s="1">
        <v>30.29</v>
      </c>
      <c r="R56" s="1">
        <v>43401917.778022707</v>
      </c>
      <c r="S56" s="1">
        <v>4.7908858752699501</v>
      </c>
      <c r="T56" s="1">
        <v>4.0858999407278134</v>
      </c>
    </row>
    <row r="57" spans="1:20" x14ac:dyDescent="0.25">
      <c r="A57" s="1" t="s">
        <v>21</v>
      </c>
      <c r="B57" s="13">
        <v>2010</v>
      </c>
      <c r="C57" s="16">
        <v>-0.46431237438466394</v>
      </c>
      <c r="D57" s="16">
        <v>0.77322481670565668</v>
      </c>
      <c r="E57" s="13">
        <v>12.612218228137523</v>
      </c>
      <c r="F57" s="1">
        <v>12.191357673396878</v>
      </c>
      <c r="G57" s="1">
        <f t="shared" ref="G57:G101" si="5">F57^2</f>
        <v>148.62920192069294</v>
      </c>
      <c r="H57" s="18">
        <v>0.90265510833648821</v>
      </c>
      <c r="I57" s="18">
        <f t="shared" ref="I57:I101" si="6">H57^2</f>
        <v>0.81478624460595728</v>
      </c>
      <c r="J57" s="1">
        <v>6.2131055793597607</v>
      </c>
      <c r="K57" s="1">
        <f t="shared" ref="K57:K101" si="7">J57^2</f>
        <v>38.602680940271391</v>
      </c>
      <c r="L57" s="17">
        <v>0.73719483006223074</v>
      </c>
      <c r="M57" s="17">
        <f t="shared" ref="M57:M101" si="8">L57^2</f>
        <v>0.54345621747048123</v>
      </c>
      <c r="N57" s="1">
        <v>7.6445456517894277</v>
      </c>
      <c r="O57" s="1">
        <f t="shared" ref="O57:O101" si="9">N57^2</f>
        <v>58.439078222292643</v>
      </c>
      <c r="P57" s="1">
        <v>49.93</v>
      </c>
      <c r="Q57" s="1">
        <v>28.23</v>
      </c>
      <c r="R57" s="1">
        <v>24821879.044085927</v>
      </c>
      <c r="S57" s="1">
        <v>5.3122717928562508</v>
      </c>
      <c r="T57" s="1">
        <v>8.8616003609539291</v>
      </c>
    </row>
    <row r="58" spans="1:20" x14ac:dyDescent="0.25">
      <c r="A58" s="1" t="s">
        <v>21</v>
      </c>
      <c r="B58" s="13">
        <v>2011</v>
      </c>
      <c r="C58" s="16">
        <v>7.9956779871560468E-2</v>
      </c>
      <c r="D58" s="16">
        <v>0.85465884023840699</v>
      </c>
      <c r="E58" s="13">
        <v>14.274930009870287</v>
      </c>
      <c r="F58" s="1">
        <v>14.029246293463041</v>
      </c>
      <c r="G58" s="1">
        <f t="shared" si="5"/>
        <v>196.81975156264647</v>
      </c>
      <c r="H58" s="18">
        <v>1.2301619715618242</v>
      </c>
      <c r="I58" s="18">
        <f t="shared" si="6"/>
        <v>1.5132984762768742</v>
      </c>
      <c r="J58" s="1">
        <v>6.3769772176120174</v>
      </c>
      <c r="K58" s="1">
        <f t="shared" si="7"/>
        <v>40.66583843394271</v>
      </c>
      <c r="L58" s="17">
        <v>0.112519518692018</v>
      </c>
      <c r="M58" s="17">
        <f t="shared" si="8"/>
        <v>1.2660642086683388E-2</v>
      </c>
      <c r="N58" s="1">
        <v>4.6997504027788679</v>
      </c>
      <c r="O58" s="1">
        <f t="shared" si="9"/>
        <v>22.087653848420132</v>
      </c>
      <c r="P58" s="1">
        <v>47.39</v>
      </c>
      <c r="Q58" s="1">
        <v>31.28</v>
      </c>
      <c r="R58" s="1">
        <v>31647096.994535521</v>
      </c>
      <c r="S58" s="1">
        <v>5.142703992675294</v>
      </c>
      <c r="T58" s="1">
        <v>18.677477120540004</v>
      </c>
    </row>
    <row r="59" spans="1:20" x14ac:dyDescent="0.25">
      <c r="A59" s="1" t="s">
        <v>21</v>
      </c>
      <c r="B59" s="13">
        <v>2012</v>
      </c>
      <c r="C59" s="16">
        <v>0.11109649917950386</v>
      </c>
      <c r="D59" s="16">
        <v>0.98721434342736902</v>
      </c>
      <c r="E59" s="13">
        <v>16.307169080263876</v>
      </c>
      <c r="F59" s="1">
        <v>15.706061289489789</v>
      </c>
      <c r="G59" s="1">
        <f t="shared" si="5"/>
        <v>246.68036122920964</v>
      </c>
      <c r="H59" s="18">
        <v>1.4304683703087648</v>
      </c>
      <c r="I59" s="18">
        <f t="shared" si="6"/>
        <v>2.0462397584538135</v>
      </c>
      <c r="J59" s="1">
        <v>6.4612740432758695</v>
      </c>
      <c r="K59" s="1">
        <f t="shared" si="7"/>
        <v>41.748062262310505</v>
      </c>
      <c r="L59" s="17">
        <v>0.27196169088507266</v>
      </c>
      <c r="M59" s="17">
        <f t="shared" si="8"/>
        <v>7.3963161309067812E-2</v>
      </c>
      <c r="N59" s="1">
        <v>2.8375590539874302</v>
      </c>
      <c r="O59" s="1">
        <f t="shared" si="9"/>
        <v>8.0517413848660393</v>
      </c>
      <c r="P59" s="1">
        <v>44.5</v>
      </c>
      <c r="Q59" s="1">
        <v>27.27</v>
      </c>
      <c r="R59" s="1">
        <v>36558668.24222257</v>
      </c>
      <c r="S59" s="1">
        <v>4.1413396541885845</v>
      </c>
      <c r="T59" s="1">
        <v>9.0942160785739077</v>
      </c>
    </row>
    <row r="60" spans="1:20" x14ac:dyDescent="0.25">
      <c r="A60" s="1" t="s">
        <v>21</v>
      </c>
      <c r="B60" s="13">
        <v>2013</v>
      </c>
      <c r="C60" s="16">
        <v>-0.14278855684762873</v>
      </c>
      <c r="D60" s="16">
        <v>0.53536048019566407</v>
      </c>
      <c r="E60" s="13">
        <v>16.084781964447522</v>
      </c>
      <c r="F60" s="1">
        <v>14.512025922120465</v>
      </c>
      <c r="G60" s="1">
        <f t="shared" si="5"/>
        <v>210.59889636429634</v>
      </c>
      <c r="H60" s="18">
        <v>1.0596592711110071</v>
      </c>
      <c r="I60" s="18">
        <f t="shared" si="6"/>
        <v>1.122877770851511</v>
      </c>
      <c r="J60" s="1">
        <v>6.5053988798648801</v>
      </c>
      <c r="K60" s="1">
        <f t="shared" si="7"/>
        <v>42.320214586147237</v>
      </c>
      <c r="L60" s="17">
        <v>-9.9896144359340522E-2</v>
      </c>
      <c r="M60" s="17">
        <f t="shared" si="8"/>
        <v>9.9792396578622013E-3</v>
      </c>
      <c r="N60" s="1">
        <v>3.3081822310007203</v>
      </c>
      <c r="O60" s="1">
        <f t="shared" si="9"/>
        <v>10.944069673508903</v>
      </c>
      <c r="P60" s="1">
        <v>44.02</v>
      </c>
      <c r="Q60" s="1">
        <v>28.23</v>
      </c>
      <c r="R60" s="1">
        <v>39954363.502394967</v>
      </c>
      <c r="S60" s="1">
        <v>4.3219376962487104</v>
      </c>
      <c r="T60" s="1">
        <v>6.5922558981659449</v>
      </c>
    </row>
    <row r="61" spans="1:20" x14ac:dyDescent="0.25">
      <c r="A61" s="1" t="s">
        <v>21</v>
      </c>
      <c r="B61" s="13">
        <v>2014</v>
      </c>
      <c r="C61" s="16">
        <v>-0.42178492828133152</v>
      </c>
      <c r="D61" s="16">
        <v>0.46820902479633403</v>
      </c>
      <c r="E61" s="13">
        <v>14.864145261100267</v>
      </c>
      <c r="F61" s="1">
        <v>12.928818295505002</v>
      </c>
      <c r="G61" s="1">
        <f t="shared" si="5"/>
        <v>167.15434251818485</v>
      </c>
      <c r="H61" s="18">
        <v>0.80363858263536658</v>
      </c>
      <c r="I61" s="18">
        <f t="shared" si="6"/>
        <v>0.64583497150018088</v>
      </c>
      <c r="J61" s="1">
        <v>6.5151520903717755</v>
      </c>
      <c r="K61" s="1">
        <f t="shared" si="7"/>
        <v>42.447206760675712</v>
      </c>
      <c r="L61" s="17">
        <v>5.2498738011105502E-2</v>
      </c>
      <c r="M61" s="17">
        <f t="shared" si="8"/>
        <v>2.7561174927586934E-3</v>
      </c>
      <c r="N61" s="1">
        <v>4.0449468580457939</v>
      </c>
      <c r="O61" s="1">
        <f t="shared" si="9"/>
        <v>16.361595084414539</v>
      </c>
      <c r="P61" s="1">
        <v>52.4</v>
      </c>
      <c r="Q61" s="1">
        <v>30.29</v>
      </c>
      <c r="R61" s="1">
        <v>43401917.778022707</v>
      </c>
      <c r="S61" s="1">
        <v>4.7908858752699501</v>
      </c>
      <c r="T61" s="1">
        <v>4.0858999407278134</v>
      </c>
    </row>
    <row r="62" spans="1:20" x14ac:dyDescent="0.25">
      <c r="A62" s="1" t="s">
        <v>9</v>
      </c>
      <c r="B62" s="13">
        <v>2010</v>
      </c>
      <c r="C62" s="16">
        <v>-0.53760200210104381</v>
      </c>
      <c r="D62" s="16">
        <v>0.18184358794477243</v>
      </c>
      <c r="E62" s="13">
        <v>22.284638257820085</v>
      </c>
      <c r="F62" s="1">
        <v>9.8365371829913624</v>
      </c>
      <c r="G62" s="1">
        <f t="shared" si="5"/>
        <v>96.757463752371649</v>
      </c>
      <c r="H62" s="18">
        <v>1.034393561301457</v>
      </c>
      <c r="I62" s="18">
        <f t="shared" si="6"/>
        <v>1.069970039661911</v>
      </c>
      <c r="J62" s="1">
        <v>7.082423947976932</v>
      </c>
      <c r="K62" s="1">
        <f t="shared" si="7"/>
        <v>50.160728978877152</v>
      </c>
      <c r="L62" s="17">
        <v>0.39621961547471035</v>
      </c>
      <c r="M62" s="17">
        <f t="shared" si="8"/>
        <v>0.15698998368692732</v>
      </c>
      <c r="N62" s="1">
        <v>11.920040695147687</v>
      </c>
      <c r="O62" s="1">
        <f t="shared" si="9"/>
        <v>142.08737017397695</v>
      </c>
      <c r="P62" s="1">
        <v>49.93</v>
      </c>
      <c r="Q62" s="1">
        <v>28.23</v>
      </c>
      <c r="R62" s="1">
        <v>24821879.044085927</v>
      </c>
      <c r="S62" s="1">
        <v>5.3122717928562508</v>
      </c>
      <c r="T62" s="1">
        <v>8.8616003609539291</v>
      </c>
    </row>
    <row r="63" spans="1:20" x14ac:dyDescent="0.25">
      <c r="A63" s="1" t="s">
        <v>9</v>
      </c>
      <c r="B63" s="13">
        <v>2011</v>
      </c>
      <c r="C63" s="16">
        <v>-1.2218487496163559</v>
      </c>
      <c r="D63" s="16">
        <v>-0.35654732351381307</v>
      </c>
      <c r="E63" s="13">
        <v>22.880844592538871</v>
      </c>
      <c r="F63" s="1">
        <v>9.8806947166735668</v>
      </c>
      <c r="G63" s="1">
        <f t="shared" si="5"/>
        <v>97.628128084100936</v>
      </c>
      <c r="H63" s="18">
        <v>1.6374523707021551</v>
      </c>
      <c r="I63" s="18">
        <f t="shared" si="6"/>
        <v>2.6812502663181079</v>
      </c>
      <c r="J63" s="1">
        <v>7.1439075756740129</v>
      </c>
      <c r="K63" s="1">
        <f t="shared" si="7"/>
        <v>51.03541544977255</v>
      </c>
      <c r="L63" s="17">
        <v>2.5075497509227475E-2</v>
      </c>
      <c r="M63" s="17">
        <f t="shared" si="8"/>
        <v>6.2878057533527325E-4</v>
      </c>
      <c r="N63" s="1">
        <v>8.4230895120341334</v>
      </c>
      <c r="O63" s="1">
        <f t="shared" si="9"/>
        <v>70.948436927739408</v>
      </c>
      <c r="P63" s="1">
        <v>47.39</v>
      </c>
      <c r="Q63" s="1">
        <v>31.28</v>
      </c>
      <c r="R63" s="1">
        <v>31647096.994535521</v>
      </c>
      <c r="S63" s="1">
        <v>5.142703992675294</v>
      </c>
      <c r="T63" s="1">
        <v>18.677477120540004</v>
      </c>
    </row>
    <row r="64" spans="1:20" x14ac:dyDescent="0.25">
      <c r="A64" s="1" t="s">
        <v>9</v>
      </c>
      <c r="B64" s="13">
        <v>2012</v>
      </c>
      <c r="C64" s="16">
        <v>-0.1191864077192087</v>
      </c>
      <c r="D64" s="16">
        <v>0.87215627274829277</v>
      </c>
      <c r="E64" s="13">
        <v>22.916882505674828</v>
      </c>
      <c r="F64" s="1">
        <v>9.4839417751196251</v>
      </c>
      <c r="G64" s="1">
        <f t="shared" si="5"/>
        <v>89.94515159385918</v>
      </c>
      <c r="H64" s="18">
        <v>2.8166741857497368</v>
      </c>
      <c r="I64" s="18">
        <f t="shared" si="6"/>
        <v>7.9336534686689433</v>
      </c>
      <c r="J64" s="1">
        <v>7.1404760197101664</v>
      </c>
      <c r="K64" s="1">
        <f t="shared" si="7"/>
        <v>50.986397788055939</v>
      </c>
      <c r="L64" s="17">
        <v>0.2429717105842954</v>
      </c>
      <c r="M64" s="17">
        <f t="shared" si="8"/>
        <v>5.9035252144258601E-2</v>
      </c>
      <c r="N64" s="1">
        <v>6.9587097973072947</v>
      </c>
      <c r="O64" s="1">
        <f t="shared" si="9"/>
        <v>48.423642043140532</v>
      </c>
      <c r="P64" s="1">
        <v>44.5</v>
      </c>
      <c r="Q64" s="1">
        <v>27.27</v>
      </c>
      <c r="R64" s="1">
        <v>36558668.24222257</v>
      </c>
      <c r="S64" s="1">
        <v>4.1413396541885845</v>
      </c>
      <c r="T64" s="1">
        <v>9.0942160785739077</v>
      </c>
    </row>
    <row r="65" spans="1:20" x14ac:dyDescent="0.25">
      <c r="A65" s="1" t="s">
        <v>9</v>
      </c>
      <c r="B65" s="13">
        <v>2013</v>
      </c>
      <c r="C65" s="16">
        <v>-0.15490195998574327</v>
      </c>
      <c r="D65" s="16">
        <v>0.85551915566780012</v>
      </c>
      <c r="E65" s="13">
        <v>23.50432624686475</v>
      </c>
      <c r="F65" s="1">
        <v>9.6698782957487683</v>
      </c>
      <c r="G65" s="1">
        <f t="shared" si="5"/>
        <v>93.506546254593104</v>
      </c>
      <c r="H65" s="18">
        <v>3.1040014772657263</v>
      </c>
      <c r="I65" s="18">
        <f t="shared" si="6"/>
        <v>9.6348251708678117</v>
      </c>
      <c r="J65" s="1">
        <v>7.1777808480723451</v>
      </c>
      <c r="K65" s="1">
        <f t="shared" si="7"/>
        <v>51.520537902954153</v>
      </c>
      <c r="L65" s="17">
        <v>0.11718053642330443</v>
      </c>
      <c r="M65" s="17">
        <f t="shared" si="8"/>
        <v>1.3731278116453378E-2</v>
      </c>
      <c r="N65" s="1">
        <v>6.6170488907994738</v>
      </c>
      <c r="O65" s="1">
        <f t="shared" si="9"/>
        <v>43.785336023230549</v>
      </c>
      <c r="P65" s="1">
        <v>44.02</v>
      </c>
      <c r="Q65" s="1">
        <v>28.23</v>
      </c>
      <c r="R65" s="1">
        <v>39954363.502394967</v>
      </c>
      <c r="S65" s="1">
        <v>4.3219376962487104</v>
      </c>
      <c r="T65" s="1">
        <v>6.5922558981659449</v>
      </c>
    </row>
    <row r="66" spans="1:20" x14ac:dyDescent="0.25">
      <c r="A66" s="1" t="s">
        <v>9</v>
      </c>
      <c r="B66" s="13">
        <v>2014</v>
      </c>
      <c r="C66" s="16">
        <v>-1.1549019599857442</v>
      </c>
      <c r="D66" s="16">
        <v>4.5322978786657211E-2</v>
      </c>
      <c r="E66" s="13">
        <v>23.251264868590646</v>
      </c>
      <c r="F66" s="1">
        <v>9.8918562926213944</v>
      </c>
      <c r="G66" s="1">
        <f t="shared" si="5"/>
        <v>97.848820913873482</v>
      </c>
      <c r="H66" s="18">
        <v>2.8039604352522201</v>
      </c>
      <c r="I66" s="18">
        <f t="shared" si="6"/>
        <v>7.8621941224598197</v>
      </c>
      <c r="J66" s="1">
        <v>7.2368829346442016</v>
      </c>
      <c r="K66" s="1">
        <f t="shared" si="7"/>
        <v>52.372474609744472</v>
      </c>
      <c r="L66" s="17">
        <v>0.18326881057508365</v>
      </c>
      <c r="M66" s="17">
        <f t="shared" si="8"/>
        <v>3.3587456929605894E-2</v>
      </c>
      <c r="N66" s="1">
        <v>7.1225290364584577</v>
      </c>
      <c r="O66" s="1">
        <f t="shared" si="9"/>
        <v>50.730419875193846</v>
      </c>
      <c r="P66" s="1">
        <v>52.4</v>
      </c>
      <c r="Q66" s="1">
        <v>30.29</v>
      </c>
      <c r="R66" s="1">
        <v>43401917.778022707</v>
      </c>
      <c r="S66" s="1">
        <v>4.7908858752699501</v>
      </c>
      <c r="T66" s="1">
        <v>4.0858999407278134</v>
      </c>
    </row>
    <row r="67" spans="1:20" x14ac:dyDescent="0.25">
      <c r="A67" s="1" t="s">
        <v>22</v>
      </c>
      <c r="B67" s="13">
        <v>2010</v>
      </c>
      <c r="C67" s="16">
        <v>0.60959440922522001</v>
      </c>
      <c r="D67" s="16">
        <v>1.5102768444173549</v>
      </c>
      <c r="E67" s="13">
        <v>8.4850165427171529</v>
      </c>
      <c r="F67" s="1">
        <v>19.034542031438388</v>
      </c>
      <c r="G67" s="1">
        <f t="shared" si="5"/>
        <v>362.31379034659466</v>
      </c>
      <c r="H67" s="18">
        <v>4.6622761309386016</v>
      </c>
      <c r="I67" s="18">
        <f t="shared" si="6"/>
        <v>21.736818721119818</v>
      </c>
      <c r="J67" s="1">
        <v>6.4362114825388641</v>
      </c>
      <c r="K67" s="1">
        <f t="shared" si="7"/>
        <v>41.424818247965121</v>
      </c>
      <c r="L67" s="17">
        <v>7.5388254653913397E-2</v>
      </c>
      <c r="M67" s="17">
        <f t="shared" si="8"/>
        <v>5.6833889397632951E-3</v>
      </c>
      <c r="N67" s="1">
        <v>2.6066645623217504</v>
      </c>
      <c r="O67" s="1">
        <f t="shared" si="9"/>
        <v>6.7947001404640428</v>
      </c>
      <c r="P67" s="1">
        <v>49.93</v>
      </c>
      <c r="Q67" s="1">
        <v>28.23</v>
      </c>
      <c r="R67" s="1">
        <v>24821879.044085927</v>
      </c>
      <c r="S67" s="1">
        <v>5.3122717928562508</v>
      </c>
      <c r="T67" s="1">
        <v>8.8616003609539291</v>
      </c>
    </row>
    <row r="68" spans="1:20" x14ac:dyDescent="0.25">
      <c r="A68" s="1" t="s">
        <v>22</v>
      </c>
      <c r="B68" s="13">
        <v>2011</v>
      </c>
      <c r="C68" s="16">
        <v>0.60959440922522001</v>
      </c>
      <c r="D68" s="16">
        <v>1.5670263661590604</v>
      </c>
      <c r="E68" s="13">
        <v>10.424667115872889</v>
      </c>
      <c r="F68" s="1">
        <v>22.504542031237158</v>
      </c>
      <c r="G68" s="1">
        <f t="shared" si="5"/>
        <v>506.45441203571983</v>
      </c>
      <c r="H68" s="18">
        <v>4.035675812848651</v>
      </c>
      <c r="I68" s="18">
        <f t="shared" si="6"/>
        <v>16.286679266411621</v>
      </c>
      <c r="J68" s="1">
        <v>6.5665054301017802</v>
      </c>
      <c r="K68" s="1">
        <f t="shared" si="7"/>
        <v>43.118993563556167</v>
      </c>
      <c r="L68" s="17">
        <v>6.9529456771231832E-2</v>
      </c>
      <c r="M68" s="17">
        <f t="shared" si="8"/>
        <v>4.8343453589025963E-3</v>
      </c>
      <c r="N68" s="1">
        <v>2.1672718036539917</v>
      </c>
      <c r="O68" s="1">
        <f t="shared" si="9"/>
        <v>4.6970670709136266</v>
      </c>
      <c r="P68" s="1">
        <v>47.39</v>
      </c>
      <c r="Q68" s="1">
        <v>31.28</v>
      </c>
      <c r="R68" s="1">
        <v>31647096.994535521</v>
      </c>
      <c r="S68" s="1">
        <v>5.142703992675294</v>
      </c>
      <c r="T68" s="1">
        <v>18.677477120540004</v>
      </c>
    </row>
    <row r="69" spans="1:20" x14ac:dyDescent="0.25">
      <c r="A69" s="1" t="s">
        <v>22</v>
      </c>
      <c r="B69" s="13">
        <v>2012</v>
      </c>
      <c r="C69" s="16">
        <v>-1.0000000000000007</v>
      </c>
      <c r="D69" s="16">
        <v>0.37106786227173622</v>
      </c>
      <c r="E69" s="13">
        <v>12.359370974552579</v>
      </c>
      <c r="F69" s="1">
        <v>23.980692447781884</v>
      </c>
      <c r="G69" s="1">
        <f t="shared" si="5"/>
        <v>575.07361027510308</v>
      </c>
      <c r="H69" s="18">
        <v>4.4083631334888711</v>
      </c>
      <c r="I69" s="18">
        <f t="shared" si="6"/>
        <v>19.433665516703819</v>
      </c>
      <c r="J69" s="1">
        <v>6.5673060370615781</v>
      </c>
      <c r="K69" s="1">
        <f t="shared" si="7"/>
        <v>43.129508584425452</v>
      </c>
      <c r="L69" s="17">
        <v>-2.8793704730394349E-2</v>
      </c>
      <c r="M69" s="17">
        <f t="shared" si="8"/>
        <v>8.2907743210113396E-4</v>
      </c>
      <c r="N69" s="1">
        <v>2.0923735652731033</v>
      </c>
      <c r="O69" s="1">
        <f t="shared" si="9"/>
        <v>4.3780271366536772</v>
      </c>
      <c r="P69" s="1">
        <v>44.5</v>
      </c>
      <c r="Q69" s="1">
        <v>27.27</v>
      </c>
      <c r="R69" s="1">
        <v>36558668.24222257</v>
      </c>
      <c r="S69" s="1">
        <v>4.1413396541885845</v>
      </c>
      <c r="T69" s="1">
        <v>9.0942160785739077</v>
      </c>
    </row>
    <row r="70" spans="1:20" x14ac:dyDescent="0.25">
      <c r="A70" s="1" t="s">
        <v>22</v>
      </c>
      <c r="B70" s="13">
        <v>2013</v>
      </c>
      <c r="C70" s="16">
        <v>-0.12493873660829995</v>
      </c>
      <c r="D70" s="16">
        <v>0.62324929039790045</v>
      </c>
      <c r="E70" s="13">
        <v>12.459275793684924</v>
      </c>
      <c r="F70" s="1">
        <v>23.834420372887028</v>
      </c>
      <c r="G70" s="1">
        <f t="shared" si="5"/>
        <v>568.07959451149225</v>
      </c>
      <c r="H70" s="18">
        <v>5.8665433963620925</v>
      </c>
      <c r="I70" s="18">
        <f t="shared" si="6"/>
        <v>34.416331421399676</v>
      </c>
      <c r="J70" s="1">
        <v>6.5465447609180076</v>
      </c>
      <c r="K70" s="1">
        <f t="shared" si="7"/>
        <v>42.857248306703013</v>
      </c>
      <c r="L70" s="17">
        <v>-1.7585857655832798E-2</v>
      </c>
      <c r="M70" s="17">
        <f t="shared" si="8"/>
        <v>3.0926238949121303E-4</v>
      </c>
      <c r="N70" s="1">
        <v>2.7011956953740492</v>
      </c>
      <c r="O70" s="1">
        <f t="shared" si="9"/>
        <v>7.2964581847072933</v>
      </c>
      <c r="P70" s="1">
        <v>44.02</v>
      </c>
      <c r="Q70" s="1">
        <v>28.23</v>
      </c>
      <c r="R70" s="1">
        <v>39954363.502394967</v>
      </c>
      <c r="S70" s="1">
        <v>4.3219376962487104</v>
      </c>
      <c r="T70" s="1">
        <v>6.5922558981659449</v>
      </c>
    </row>
    <row r="71" spans="1:20" x14ac:dyDescent="0.25">
      <c r="A71" s="1" t="s">
        <v>22</v>
      </c>
      <c r="B71" s="13">
        <v>2014</v>
      </c>
      <c r="C71" s="16">
        <v>-1.6989700043360185</v>
      </c>
      <c r="D71" s="16">
        <v>-0.58502665202918236</v>
      </c>
      <c r="E71" s="13">
        <v>12.141074129713788</v>
      </c>
      <c r="F71" s="1">
        <v>22.900163317416784</v>
      </c>
      <c r="G71" s="1">
        <f t="shared" si="5"/>
        <v>524.41747996436129</v>
      </c>
      <c r="H71" s="18">
        <v>5.9137326756932387</v>
      </c>
      <c r="I71" s="18">
        <f t="shared" si="6"/>
        <v>34.972234159561914</v>
      </c>
      <c r="J71" s="1">
        <v>6.5432233893235887</v>
      </c>
      <c r="K71" s="1">
        <f t="shared" si="7"/>
        <v>42.813772322591269</v>
      </c>
      <c r="L71" s="17">
        <v>5.2671040299906283E-2</v>
      </c>
      <c r="M71" s="17">
        <f t="shared" si="8"/>
        <v>2.7742384862743516E-3</v>
      </c>
      <c r="N71" s="1">
        <v>3.5201967447547244</v>
      </c>
      <c r="O71" s="1">
        <f t="shared" si="9"/>
        <v>12.391785121781759</v>
      </c>
      <c r="P71" s="1">
        <v>52.4</v>
      </c>
      <c r="Q71" s="1">
        <v>30.29</v>
      </c>
      <c r="R71" s="1">
        <v>43401917.778022707</v>
      </c>
      <c r="S71" s="1">
        <v>4.7908858752699501</v>
      </c>
      <c r="T71" s="1">
        <v>4.0858999407278134</v>
      </c>
    </row>
    <row r="72" spans="1:20" x14ac:dyDescent="0.25">
      <c r="A72" s="1" t="s">
        <v>10</v>
      </c>
      <c r="B72" s="13">
        <v>2010</v>
      </c>
      <c r="C72" s="16">
        <v>-0.43911041792988931</v>
      </c>
      <c r="D72" s="16">
        <v>0.41221763877084711</v>
      </c>
      <c r="E72" s="13">
        <v>18.637380025436954</v>
      </c>
      <c r="F72" s="1">
        <v>13.066176329163385</v>
      </c>
      <c r="G72" s="1">
        <f t="shared" si="5"/>
        <v>170.72496386478954</v>
      </c>
      <c r="H72" s="18">
        <v>0.46446140996092861</v>
      </c>
      <c r="I72" s="18">
        <f t="shared" si="6"/>
        <v>0.21572440134289378</v>
      </c>
      <c r="J72" s="1">
        <v>6.7488009576835477</v>
      </c>
      <c r="K72" s="1">
        <f t="shared" si="7"/>
        <v>45.546314366430373</v>
      </c>
      <c r="L72" s="17">
        <v>1.1308954913775193</v>
      </c>
      <c r="M72" s="17">
        <f t="shared" si="8"/>
        <v>1.2789246124180009</v>
      </c>
      <c r="N72" s="1">
        <v>6.2048535954473039</v>
      </c>
      <c r="O72" s="1">
        <f t="shared" si="9"/>
        <v>38.500208140935335</v>
      </c>
      <c r="P72" s="1">
        <v>49.93</v>
      </c>
      <c r="Q72" s="1">
        <v>28.23</v>
      </c>
      <c r="R72" s="1">
        <v>24821879.044085927</v>
      </c>
      <c r="S72" s="1">
        <v>5.3122717928562508</v>
      </c>
      <c r="T72" s="1">
        <v>8.8616003609539291</v>
      </c>
    </row>
    <row r="73" spans="1:20" x14ac:dyDescent="0.25">
      <c r="A73" s="1" t="s">
        <v>10</v>
      </c>
      <c r="B73" s="13">
        <v>2011</v>
      </c>
      <c r="C73" s="16">
        <v>6.1334840506318683E-3</v>
      </c>
      <c r="D73" s="16">
        <v>0.93925583175536276</v>
      </c>
      <c r="E73" s="13">
        <v>10.437596547175833</v>
      </c>
      <c r="F73" s="1">
        <v>7.2096285394624289</v>
      </c>
      <c r="G73" s="1">
        <f t="shared" si="5"/>
        <v>51.978743677031154</v>
      </c>
      <c r="H73" s="18">
        <v>0.33359376479703023</v>
      </c>
      <c r="I73" s="18">
        <f t="shared" si="6"/>
        <v>0.11128479991145633</v>
      </c>
      <c r="J73" s="1">
        <v>6.7509367696847038</v>
      </c>
      <c r="K73" s="1">
        <f t="shared" si="7"/>
        <v>45.575147268280944</v>
      </c>
      <c r="L73" s="17">
        <v>-2.296216848673947E-2</v>
      </c>
      <c r="M73" s="17">
        <f t="shared" si="8"/>
        <v>5.2726118161341116E-4</v>
      </c>
      <c r="N73" s="1">
        <v>3.1643702290025959</v>
      </c>
      <c r="O73" s="1">
        <f t="shared" si="9"/>
        <v>10.013238946197941</v>
      </c>
      <c r="P73" s="1">
        <v>47.39</v>
      </c>
      <c r="Q73" s="1">
        <v>31.28</v>
      </c>
      <c r="R73" s="1">
        <v>31647096.994535521</v>
      </c>
      <c r="S73" s="1">
        <v>5.142703992675294</v>
      </c>
      <c r="T73" s="1">
        <v>18.677477120540004</v>
      </c>
    </row>
    <row r="74" spans="1:20" x14ac:dyDescent="0.25">
      <c r="A74" s="1" t="s">
        <v>10</v>
      </c>
      <c r="B74" s="13">
        <v>2012</v>
      </c>
      <c r="C74" s="16">
        <v>-1.2639739497056668</v>
      </c>
      <c r="D74" s="16">
        <v>0.12458925387657495</v>
      </c>
      <c r="E74" s="13">
        <v>9.8608314165003019</v>
      </c>
      <c r="F74" s="1">
        <v>6.3118113459859533</v>
      </c>
      <c r="G74" s="1">
        <f t="shared" si="5"/>
        <v>39.83896246731701</v>
      </c>
      <c r="H74" s="18">
        <v>0.35353568180800898</v>
      </c>
      <c r="I74" s="18">
        <f t="shared" si="6"/>
        <v>0.12498747831145378</v>
      </c>
      <c r="J74" s="1">
        <v>6.7450296022962641</v>
      </c>
      <c r="K74" s="1">
        <f t="shared" si="7"/>
        <v>45.495424335852903</v>
      </c>
      <c r="L74" s="17">
        <v>1.2773813681951999E-2</v>
      </c>
      <c r="M74" s="17">
        <f t="shared" si="8"/>
        <v>1.6317031598122407E-4</v>
      </c>
      <c r="N74" s="1">
        <v>1.1130633916814343</v>
      </c>
      <c r="O74" s="1">
        <f t="shared" si="9"/>
        <v>1.2389101139013781</v>
      </c>
      <c r="P74" s="1">
        <v>44.5</v>
      </c>
      <c r="Q74" s="1">
        <v>27.27</v>
      </c>
      <c r="R74" s="1">
        <v>36558668.24222257</v>
      </c>
      <c r="S74" s="1">
        <v>4.1413396541885845</v>
      </c>
      <c r="T74" s="1">
        <v>9.0942160785739077</v>
      </c>
    </row>
    <row r="75" spans="1:20" x14ac:dyDescent="0.25">
      <c r="A75" s="1" t="s">
        <v>10</v>
      </c>
      <c r="B75" s="13">
        <v>2013</v>
      </c>
      <c r="C75" s="16">
        <v>-0.92197734405748677</v>
      </c>
      <c r="D75" s="16">
        <v>0.23179020962031552</v>
      </c>
      <c r="E75" s="13">
        <v>11.373299627857016</v>
      </c>
      <c r="F75" s="1">
        <v>7.2975861509784981</v>
      </c>
      <c r="G75" s="1">
        <f t="shared" si="5"/>
        <v>53.254763630953171</v>
      </c>
      <c r="H75" s="18">
        <v>0.38158627727976296</v>
      </c>
      <c r="I75" s="18">
        <f t="shared" si="6"/>
        <v>0.14560808700822814</v>
      </c>
      <c r="J75" s="1">
        <v>6.7522879739491612</v>
      </c>
      <c r="K75" s="1">
        <f t="shared" si="7"/>
        <v>45.59339288313847</v>
      </c>
      <c r="L75" s="17">
        <v>0.94910577917918904</v>
      </c>
      <c r="M75" s="17">
        <f t="shared" si="8"/>
        <v>0.90080178007133549</v>
      </c>
      <c r="N75" s="1">
        <v>0.90789250778884356</v>
      </c>
      <c r="O75" s="1">
        <f t="shared" si="9"/>
        <v>0.82426880569911531</v>
      </c>
      <c r="P75" s="1">
        <v>44.02</v>
      </c>
      <c r="Q75" s="1">
        <v>28.23</v>
      </c>
      <c r="R75" s="1">
        <v>39954363.502394967</v>
      </c>
      <c r="S75" s="1">
        <v>4.3219376962487104</v>
      </c>
      <c r="T75" s="1">
        <v>6.5922558981659449</v>
      </c>
    </row>
    <row r="76" spans="1:20" x14ac:dyDescent="0.25">
      <c r="A76" s="1" t="s">
        <v>10</v>
      </c>
      <c r="B76" s="13">
        <v>2014</v>
      </c>
      <c r="C76" s="16">
        <v>-1.0883397527327858</v>
      </c>
      <c r="D76" s="16">
        <v>4.9658641480545246E-2</v>
      </c>
      <c r="E76" s="13">
        <v>11.071922826419442</v>
      </c>
      <c r="F76" s="1">
        <v>7.1267006606139036</v>
      </c>
      <c r="G76" s="1">
        <f t="shared" si="5"/>
        <v>50.789862305994653</v>
      </c>
      <c r="H76" s="18">
        <v>0.35909892088690837</v>
      </c>
      <c r="I76" s="18">
        <f t="shared" si="6"/>
        <v>0.12895203498214208</v>
      </c>
      <c r="J76" s="1">
        <v>6.7561090448671628</v>
      </c>
      <c r="K76" s="1">
        <f t="shared" si="7"/>
        <v>45.645009426135886</v>
      </c>
      <c r="L76" s="17">
        <v>0.10275271100326079</v>
      </c>
      <c r="M76" s="17">
        <f t="shared" si="8"/>
        <v>1.0558119618519631E-2</v>
      </c>
      <c r="N76" s="1">
        <v>1.3861452920977602</v>
      </c>
      <c r="O76" s="1">
        <f t="shared" si="9"/>
        <v>1.9213987708047848</v>
      </c>
      <c r="P76" s="1">
        <v>52.4</v>
      </c>
      <c r="Q76" s="1">
        <v>30.29</v>
      </c>
      <c r="R76" s="1">
        <v>43401917.778022707</v>
      </c>
      <c r="S76" s="1">
        <v>4.7908858752699501</v>
      </c>
      <c r="T76" s="1">
        <v>4.0858999407278134</v>
      </c>
    </row>
    <row r="77" spans="1:20" x14ac:dyDescent="0.25">
      <c r="A77" s="1" t="s">
        <v>11</v>
      </c>
      <c r="B77" s="13">
        <v>2010</v>
      </c>
      <c r="C77" s="16">
        <v>-0.72013624376443597</v>
      </c>
      <c r="D77" s="16">
        <v>0.13237191043899546</v>
      </c>
      <c r="E77" s="13">
        <v>20.139593793401954</v>
      </c>
      <c r="F77" s="1">
        <v>8.407752826046929</v>
      </c>
      <c r="G77" s="1">
        <f t="shared" si="5"/>
        <v>70.690307583900122</v>
      </c>
      <c r="H77" s="18">
        <v>3.0314886776598904</v>
      </c>
      <c r="I77" s="18">
        <f t="shared" si="6"/>
        <v>9.1899236027801106</v>
      </c>
      <c r="J77" s="1">
        <v>6.5185309823118018</v>
      </c>
      <c r="K77" s="1">
        <f t="shared" si="7"/>
        <v>42.491246167358867</v>
      </c>
      <c r="L77" s="17">
        <v>0.89422402369631304</v>
      </c>
      <c r="M77" s="17">
        <f t="shared" si="8"/>
        <v>0.79963660455562424</v>
      </c>
      <c r="N77" s="1">
        <v>3.6525074807556139</v>
      </c>
      <c r="O77" s="1">
        <f t="shared" si="9"/>
        <v>13.340810896975722</v>
      </c>
      <c r="P77" s="1">
        <v>49.93</v>
      </c>
      <c r="Q77" s="1">
        <v>28.23</v>
      </c>
      <c r="R77" s="1">
        <v>24821879.044085927</v>
      </c>
      <c r="S77" s="1">
        <v>5.3122717928562508</v>
      </c>
      <c r="T77" s="1">
        <v>8.8616003609539291</v>
      </c>
    </row>
    <row r="78" spans="1:20" x14ac:dyDescent="0.25">
      <c r="A78" s="1" t="s">
        <v>11</v>
      </c>
      <c r="B78" s="13">
        <v>2011</v>
      </c>
      <c r="C78" s="16">
        <v>-1.0356835317270889</v>
      </c>
      <c r="D78" s="16">
        <v>4.0428289901558556E-2</v>
      </c>
      <c r="E78" s="13">
        <v>19.723277755816767</v>
      </c>
      <c r="F78" s="1">
        <v>8.2067569182357438</v>
      </c>
      <c r="G78" s="1">
        <f t="shared" si="5"/>
        <v>67.350859115010238</v>
      </c>
      <c r="H78" s="18">
        <v>3.0987236007800965</v>
      </c>
      <c r="I78" s="18">
        <f t="shared" si="6"/>
        <v>9.6020879540315658</v>
      </c>
      <c r="J78" s="1">
        <v>6.6995811476203704</v>
      </c>
      <c r="K78" s="1">
        <f t="shared" si="7"/>
        <v>44.884387553550276</v>
      </c>
      <c r="L78" s="17">
        <v>0.20003292045594831</v>
      </c>
      <c r="M78" s="17">
        <f t="shared" si="8"/>
        <v>4.0013169266135747E-2</v>
      </c>
      <c r="N78" s="1">
        <v>3.2181854496874567</v>
      </c>
      <c r="O78" s="1">
        <f t="shared" si="9"/>
        <v>10.356717588580057</v>
      </c>
      <c r="P78" s="1">
        <v>47.39</v>
      </c>
      <c r="Q78" s="1">
        <v>31.28</v>
      </c>
      <c r="R78" s="1">
        <v>31647096.994535521</v>
      </c>
      <c r="S78" s="1">
        <v>5.142703992675294</v>
      </c>
      <c r="T78" s="1">
        <v>18.677477120540004</v>
      </c>
    </row>
    <row r="79" spans="1:20" x14ac:dyDescent="0.25">
      <c r="A79" s="1" t="s">
        <v>11</v>
      </c>
      <c r="B79" s="13">
        <v>2012</v>
      </c>
      <c r="C79" s="16">
        <v>-0.41262090955760855</v>
      </c>
      <c r="D79" s="16">
        <v>0.68398253112819674</v>
      </c>
      <c r="E79" s="13">
        <v>18.989254552085846</v>
      </c>
      <c r="F79" s="1">
        <v>8.1785050907506971</v>
      </c>
      <c r="G79" s="1">
        <f t="shared" si="5"/>
        <v>66.887945519435064</v>
      </c>
      <c r="H79" s="18">
        <v>3.4032990933857068</v>
      </c>
      <c r="I79" s="18">
        <f t="shared" si="6"/>
        <v>11.582444719039973</v>
      </c>
      <c r="J79" s="1">
        <v>6.8847080999286687</v>
      </c>
      <c r="K79" s="1">
        <f t="shared" si="7"/>
        <v>47.399205621223423</v>
      </c>
      <c r="L79" s="17">
        <v>1.2573897537891776</v>
      </c>
      <c r="M79" s="17">
        <f t="shared" si="8"/>
        <v>1.5810289929340087</v>
      </c>
      <c r="N79" s="1">
        <v>2.4758447895840465</v>
      </c>
      <c r="O79" s="1">
        <f t="shared" si="9"/>
        <v>6.1298074221104715</v>
      </c>
      <c r="P79" s="1">
        <v>44.5</v>
      </c>
      <c r="Q79" s="1">
        <v>27.27</v>
      </c>
      <c r="R79" s="1">
        <v>36558668.24222257</v>
      </c>
      <c r="S79" s="1">
        <v>4.1413396541885845</v>
      </c>
      <c r="T79" s="1">
        <v>9.0942160785739077</v>
      </c>
    </row>
    <row r="80" spans="1:20" x14ac:dyDescent="0.25">
      <c r="A80" s="1" t="s">
        <v>11</v>
      </c>
      <c r="B80" s="13">
        <v>2013</v>
      </c>
      <c r="C80" s="16">
        <v>-6.7613092997140758E-2</v>
      </c>
      <c r="D80" s="16">
        <v>0.97951966334086671</v>
      </c>
      <c r="E80" s="13">
        <v>18.140195045977809</v>
      </c>
      <c r="F80" s="1">
        <v>7.6343350764031523</v>
      </c>
      <c r="G80" s="1">
        <f t="shared" si="5"/>
        <v>58.283072058799526</v>
      </c>
      <c r="H80" s="18">
        <v>3.1821003488741848</v>
      </c>
      <c r="I80" s="18">
        <f t="shared" si="6"/>
        <v>10.125762630305209</v>
      </c>
      <c r="J80" s="1">
        <v>6.9969874498595042</v>
      </c>
      <c r="K80" s="1">
        <f t="shared" si="7"/>
        <v>48.957833373491404</v>
      </c>
      <c r="L80" s="17">
        <v>0.35416983138386754</v>
      </c>
      <c r="M80" s="17">
        <f t="shared" si="8"/>
        <v>0.12543626946247716</v>
      </c>
      <c r="N80" s="1">
        <v>2.115006406520382</v>
      </c>
      <c r="O80" s="1">
        <f t="shared" si="9"/>
        <v>4.4732520996222593</v>
      </c>
      <c r="P80" s="1">
        <v>44.02</v>
      </c>
      <c r="Q80" s="1">
        <v>28.23</v>
      </c>
      <c r="R80" s="1">
        <v>39954363.502394967</v>
      </c>
      <c r="S80" s="1">
        <v>4.3219376962487104</v>
      </c>
      <c r="T80" s="1">
        <v>6.5922558981659449</v>
      </c>
    </row>
    <row r="81" spans="1:20" x14ac:dyDescent="0.25">
      <c r="A81" s="1" t="s">
        <v>11</v>
      </c>
      <c r="B81" s="13">
        <v>2014</v>
      </c>
      <c r="C81" s="16">
        <v>-0.90686824392139187</v>
      </c>
      <c r="D81" s="16">
        <v>-0.1794051661255664</v>
      </c>
      <c r="E81" s="13">
        <v>16.82259739711764</v>
      </c>
      <c r="F81" s="1">
        <v>6.66400278340768</v>
      </c>
      <c r="G81" s="1">
        <f t="shared" si="5"/>
        <v>44.408933097265304</v>
      </c>
      <c r="H81" s="18">
        <v>2.6409673042125843</v>
      </c>
      <c r="I81" s="18">
        <f t="shared" si="6"/>
        <v>6.9747083019198852</v>
      </c>
      <c r="J81" s="1">
        <v>7.0177793714794543</v>
      </c>
      <c r="K81" s="1">
        <f t="shared" si="7"/>
        <v>49.249227306762563</v>
      </c>
      <c r="L81" s="17">
        <v>0.22380391496999272</v>
      </c>
      <c r="M81" s="17">
        <f t="shared" si="8"/>
        <v>5.0088192355895733E-2</v>
      </c>
      <c r="N81" s="1">
        <v>3.2746487734026775</v>
      </c>
      <c r="O81" s="1">
        <f t="shared" si="9"/>
        <v>10.72332458914766</v>
      </c>
      <c r="P81" s="1">
        <v>52.4</v>
      </c>
      <c r="Q81" s="1">
        <v>30.29</v>
      </c>
      <c r="R81" s="1">
        <v>43401917.778022707</v>
      </c>
      <c r="S81" s="1">
        <v>4.7908858752699501</v>
      </c>
      <c r="T81" s="1">
        <v>4.0858999407278134</v>
      </c>
    </row>
    <row r="82" spans="1:20" x14ac:dyDescent="0.25">
      <c r="A82" s="1" t="s">
        <v>12</v>
      </c>
      <c r="B82" s="13">
        <v>2010</v>
      </c>
      <c r="C82" s="16">
        <v>-0.42021640338318972</v>
      </c>
      <c r="D82" s="16">
        <v>0.31386722036915315</v>
      </c>
      <c r="E82" s="13">
        <v>5.7323612553536814</v>
      </c>
      <c r="F82" s="1">
        <v>6.8451353233304495</v>
      </c>
      <c r="G82" s="1">
        <f t="shared" si="5"/>
        <v>46.855877594706257</v>
      </c>
      <c r="H82" s="18">
        <v>0.70025593878274262</v>
      </c>
      <c r="I82" s="18">
        <f t="shared" si="6"/>
        <v>0.49035837980050018</v>
      </c>
      <c r="J82" s="1">
        <v>6.9196465935699285</v>
      </c>
      <c r="K82" s="1">
        <f t="shared" si="7"/>
        <v>47.881508979903913</v>
      </c>
      <c r="L82" s="17">
        <v>0.25740621956144727</v>
      </c>
      <c r="M82" s="17">
        <f t="shared" si="8"/>
        <v>6.6257961868915999E-2</v>
      </c>
      <c r="N82" s="1">
        <v>9.7800888743265375</v>
      </c>
      <c r="O82" s="1">
        <f t="shared" si="9"/>
        <v>95.650138389725726</v>
      </c>
      <c r="P82" s="1">
        <v>49.93</v>
      </c>
      <c r="Q82" s="1">
        <v>28.23</v>
      </c>
      <c r="R82" s="1">
        <v>24821879.044085927</v>
      </c>
      <c r="S82" s="1">
        <v>5.3122717928562508</v>
      </c>
      <c r="T82" s="1">
        <v>8.8616003609539291</v>
      </c>
    </row>
    <row r="83" spans="1:20" x14ac:dyDescent="0.25">
      <c r="A83" s="1" t="s">
        <v>12</v>
      </c>
      <c r="B83" s="13">
        <v>2011</v>
      </c>
      <c r="C83" s="16">
        <v>-1.5228787452803372</v>
      </c>
      <c r="D83" s="16">
        <v>0.60959440922522001</v>
      </c>
      <c r="E83" s="13">
        <v>5.7099243211122008</v>
      </c>
      <c r="F83" s="1">
        <v>6.6213667686047533</v>
      </c>
      <c r="G83" s="1">
        <f t="shared" si="5"/>
        <v>43.842497884383349</v>
      </c>
      <c r="H83" s="18">
        <v>0.66353764012904837</v>
      </c>
      <c r="I83" s="18">
        <f t="shared" si="6"/>
        <v>0.44028219986802652</v>
      </c>
      <c r="J83" s="1">
        <v>7.0395125282775401</v>
      </c>
      <c r="K83" s="1">
        <f t="shared" si="7"/>
        <v>49.554736635776443</v>
      </c>
      <c r="L83" s="17">
        <v>0.19881726118500603</v>
      </c>
      <c r="M83" s="17">
        <f t="shared" si="8"/>
        <v>3.9528303345106909E-2</v>
      </c>
      <c r="N83" s="1">
        <v>8.0583462809900883</v>
      </c>
      <c r="O83" s="1">
        <f t="shared" si="9"/>
        <v>64.936944784346792</v>
      </c>
      <c r="P83" s="1">
        <v>47.39</v>
      </c>
      <c r="Q83" s="1">
        <v>31.28</v>
      </c>
      <c r="R83" s="1">
        <v>31647096.994535521</v>
      </c>
      <c r="S83" s="1">
        <v>5.142703992675294</v>
      </c>
      <c r="T83" s="1">
        <v>18.677477120540004</v>
      </c>
    </row>
    <row r="84" spans="1:20" x14ac:dyDescent="0.25">
      <c r="A84" s="1" t="s">
        <v>12</v>
      </c>
      <c r="B84" s="13">
        <v>2012</v>
      </c>
      <c r="C84" s="16">
        <v>0.14921911265537993</v>
      </c>
      <c r="D84" s="16">
        <v>1.3671694885346808</v>
      </c>
      <c r="E84" s="13">
        <v>7.2132687737977141</v>
      </c>
      <c r="F84" s="1">
        <v>7.1589183720513523</v>
      </c>
      <c r="G84" s="1">
        <f t="shared" si="5"/>
        <v>51.250112257694383</v>
      </c>
      <c r="H84" s="18">
        <v>0.64850943917927117</v>
      </c>
      <c r="I84" s="18">
        <f t="shared" si="6"/>
        <v>0.42056449270461282</v>
      </c>
      <c r="J84" s="1">
        <v>7.1106802293816642</v>
      </c>
      <c r="K84" s="1">
        <f t="shared" si="7"/>
        <v>50.56177332451928</v>
      </c>
      <c r="L84" s="17">
        <v>7.5806527871901147E-2</v>
      </c>
      <c r="M84" s="17">
        <f t="shared" si="8"/>
        <v>5.7466296679933252E-3</v>
      </c>
      <c r="N84" s="1">
        <v>6.4057262458498245</v>
      </c>
      <c r="O84" s="1">
        <f t="shared" si="9"/>
        <v>41.033328736769285</v>
      </c>
      <c r="P84" s="1">
        <v>44.5</v>
      </c>
      <c r="Q84" s="1">
        <v>27.27</v>
      </c>
      <c r="R84" s="1">
        <v>36558668.24222257</v>
      </c>
      <c r="S84" s="1">
        <v>4.1413396541885845</v>
      </c>
      <c r="T84" s="1">
        <v>9.0942160785739077</v>
      </c>
    </row>
    <row r="85" spans="1:20" x14ac:dyDescent="0.25">
      <c r="A85" s="1" t="s">
        <v>12</v>
      </c>
      <c r="B85" s="13">
        <v>2013</v>
      </c>
      <c r="C85" s="16">
        <v>-1.5228787452803381</v>
      </c>
      <c r="D85" s="16">
        <v>-9.1514981121349981E-2</v>
      </c>
      <c r="E85" s="13">
        <v>9.1158885609141755</v>
      </c>
      <c r="F85" s="1">
        <v>8.030464846821932</v>
      </c>
      <c r="G85" s="1">
        <f t="shared" si="5"/>
        <v>64.488365656042788</v>
      </c>
      <c r="H85" s="18">
        <v>0.64314237859646195</v>
      </c>
      <c r="I85" s="18">
        <f t="shared" si="6"/>
        <v>0.41363211914671477</v>
      </c>
      <c r="J85" s="1">
        <v>7.1336928799802815</v>
      </c>
      <c r="K85" s="1">
        <f t="shared" si="7"/>
        <v>50.889574105881366</v>
      </c>
      <c r="L85" s="17">
        <v>2.9504402220887477E-2</v>
      </c>
      <c r="M85" s="17">
        <f t="shared" si="8"/>
        <v>8.7050975041190991E-4</v>
      </c>
      <c r="N85" s="1">
        <v>6.6494221970958112</v>
      </c>
      <c r="O85" s="1">
        <f t="shared" si="9"/>
        <v>44.214815555230487</v>
      </c>
      <c r="P85" s="1">
        <v>44.02</v>
      </c>
      <c r="Q85" s="1">
        <v>28.23</v>
      </c>
      <c r="R85" s="1">
        <v>39954363.502394967</v>
      </c>
      <c r="S85" s="1">
        <v>4.3219376962487104</v>
      </c>
      <c r="T85" s="1">
        <v>6.5922558981659449</v>
      </c>
    </row>
    <row r="86" spans="1:20" x14ac:dyDescent="0.25">
      <c r="A86" s="1" t="s">
        <v>12</v>
      </c>
      <c r="B86" s="13">
        <v>2014</v>
      </c>
      <c r="C86" s="16">
        <v>-0.61978875828839397</v>
      </c>
      <c r="D86" s="16">
        <v>0.41995574848975797</v>
      </c>
      <c r="E86" s="13">
        <v>9.7117285436461049</v>
      </c>
      <c r="F86" s="1">
        <v>8.6338865653732686</v>
      </c>
      <c r="G86" s="1">
        <f t="shared" si="5"/>
        <v>74.543997223733015</v>
      </c>
      <c r="H86" s="18">
        <v>0.61805601451741465</v>
      </c>
      <c r="I86" s="18">
        <f t="shared" si="6"/>
        <v>0.38199323708115068</v>
      </c>
      <c r="J86" s="1">
        <v>7.1599597905750443</v>
      </c>
      <c r="K86" s="1">
        <f t="shared" si="7"/>
        <v>51.265024202651432</v>
      </c>
      <c r="L86" s="17">
        <v>0.14276769832799716</v>
      </c>
      <c r="M86" s="17">
        <f t="shared" si="8"/>
        <v>2.0382615685874003E-2</v>
      </c>
      <c r="N86" s="1">
        <v>9.6989375736456402</v>
      </c>
      <c r="O86" s="1">
        <f t="shared" si="9"/>
        <v>94.069390057475175</v>
      </c>
      <c r="P86" s="1">
        <v>52.4</v>
      </c>
      <c r="Q86" s="1">
        <v>30.29</v>
      </c>
      <c r="R86" s="1">
        <v>43401917.778022707</v>
      </c>
      <c r="S86" s="1">
        <v>4.7908858752699501</v>
      </c>
      <c r="T86" s="1">
        <v>4.0858999407278134</v>
      </c>
    </row>
    <row r="87" spans="1:20" x14ac:dyDescent="0.25">
      <c r="A87" s="1" t="s">
        <v>13</v>
      </c>
      <c r="B87" s="13">
        <v>2010</v>
      </c>
      <c r="C87" s="16">
        <v>-1.5998810188922801</v>
      </c>
      <c r="D87" s="16">
        <v>0.56959648511257144</v>
      </c>
      <c r="E87" s="13">
        <v>18.78088935614748</v>
      </c>
      <c r="F87" s="1">
        <v>6.341676645064581</v>
      </c>
      <c r="G87" s="1">
        <f t="shared" si="5"/>
        <v>40.21686267055756</v>
      </c>
      <c r="H87" s="18">
        <v>0.3146746812770585</v>
      </c>
      <c r="I87" s="18">
        <f t="shared" si="6"/>
        <v>9.9020155036818353E-2</v>
      </c>
      <c r="J87" s="1">
        <v>6.6786121018759683</v>
      </c>
      <c r="K87" s="1">
        <f t="shared" si="7"/>
        <v>44.603859607324139</v>
      </c>
      <c r="L87" s="17">
        <v>0.52564618140606145</v>
      </c>
      <c r="M87" s="17">
        <f t="shared" si="8"/>
        <v>0.27630390802677407</v>
      </c>
      <c r="N87" s="1">
        <v>4.5880204633954786</v>
      </c>
      <c r="O87" s="1">
        <f t="shared" si="9"/>
        <v>21.049931772535661</v>
      </c>
      <c r="P87" s="1">
        <v>49.93</v>
      </c>
      <c r="Q87" s="1">
        <v>28.23</v>
      </c>
      <c r="R87" s="1">
        <v>24821879.044085927</v>
      </c>
      <c r="S87" s="1">
        <v>5.3122717928562508</v>
      </c>
      <c r="T87" s="1">
        <v>8.8616003609539291</v>
      </c>
    </row>
    <row r="88" spans="1:20" x14ac:dyDescent="0.25">
      <c r="A88" s="1" t="s">
        <v>13</v>
      </c>
      <c r="B88" s="13">
        <v>2011</v>
      </c>
      <c r="C88" s="16">
        <v>-0.73550025114897388</v>
      </c>
      <c r="D88" s="16">
        <v>0.61966146673600719</v>
      </c>
      <c r="E88" s="13">
        <v>23.793464921001942</v>
      </c>
      <c r="F88" s="1">
        <v>7.7332529530502372</v>
      </c>
      <c r="G88" s="1">
        <f t="shared" si="5"/>
        <v>59.803201235860215</v>
      </c>
      <c r="H88" s="18">
        <v>0.27072049294129408</v>
      </c>
      <c r="I88" s="18">
        <f t="shared" si="6"/>
        <v>7.3289585298377258E-2</v>
      </c>
      <c r="J88" s="1">
        <v>6.8678570290575962</v>
      </c>
      <c r="K88" s="1">
        <f t="shared" si="7"/>
        <v>47.167460171575833</v>
      </c>
      <c r="L88" s="17">
        <v>4.231865998897702E-2</v>
      </c>
      <c r="M88" s="17">
        <f t="shared" si="8"/>
        <v>1.7908689832626444E-3</v>
      </c>
      <c r="N88" s="1">
        <v>3.2471350844309783</v>
      </c>
      <c r="O88" s="1">
        <f t="shared" si="9"/>
        <v>10.543886256542576</v>
      </c>
      <c r="P88" s="1">
        <v>47.39</v>
      </c>
      <c r="Q88" s="1">
        <v>31.28</v>
      </c>
      <c r="R88" s="1">
        <v>31647096.994535521</v>
      </c>
      <c r="S88" s="1">
        <v>5.142703992675294</v>
      </c>
      <c r="T88" s="1">
        <v>18.677477120540004</v>
      </c>
    </row>
    <row r="89" spans="1:20" x14ac:dyDescent="0.25">
      <c r="A89" s="1" t="s">
        <v>13</v>
      </c>
      <c r="B89" s="13">
        <v>2012</v>
      </c>
      <c r="C89" s="16">
        <v>-0.83697963230892569</v>
      </c>
      <c r="D89" s="16">
        <v>0.19887659853845319</v>
      </c>
      <c r="E89" s="13">
        <v>32.286378400865473</v>
      </c>
      <c r="F89" s="1">
        <v>10.206351928634106</v>
      </c>
      <c r="G89" s="1">
        <f t="shared" si="5"/>
        <v>104.16961969113314</v>
      </c>
      <c r="H89" s="18">
        <v>0.43042866905422172</v>
      </c>
      <c r="I89" s="18">
        <f t="shared" si="6"/>
        <v>0.18526883914378872</v>
      </c>
      <c r="J89" s="1">
        <v>6.9172830276324238</v>
      </c>
      <c r="K89" s="1">
        <f t="shared" si="7"/>
        <v>47.848804484371591</v>
      </c>
      <c r="L89" s="17">
        <v>-0.17529944593880037</v>
      </c>
      <c r="M89" s="17">
        <f t="shared" si="8"/>
        <v>3.0729895746450395E-2</v>
      </c>
      <c r="N89" s="1">
        <v>2.6321768158140171</v>
      </c>
      <c r="O89" s="1">
        <f t="shared" si="9"/>
        <v>6.928354789708818</v>
      </c>
      <c r="P89" s="1">
        <v>44.5</v>
      </c>
      <c r="Q89" s="1">
        <v>27.27</v>
      </c>
      <c r="R89" s="1">
        <v>36558668.24222257</v>
      </c>
      <c r="S89" s="1">
        <v>4.1413396541885845</v>
      </c>
      <c r="T89" s="1">
        <v>9.0942160785739077</v>
      </c>
    </row>
    <row r="90" spans="1:20" x14ac:dyDescent="0.25">
      <c r="A90" s="1" t="s">
        <v>13</v>
      </c>
      <c r="B90" s="13">
        <v>2013</v>
      </c>
      <c r="C90" s="16">
        <v>-0.13118528876895355</v>
      </c>
      <c r="D90" s="16">
        <v>0.74977432571001656</v>
      </c>
      <c r="E90" s="13">
        <v>37.792416432503209</v>
      </c>
      <c r="F90" s="1">
        <v>11.525236607154561</v>
      </c>
      <c r="G90" s="1">
        <f t="shared" si="5"/>
        <v>132.83107885089558</v>
      </c>
      <c r="H90" s="18">
        <v>0.54164864081737096</v>
      </c>
      <c r="I90" s="18">
        <f t="shared" si="6"/>
        <v>0.29338325009930533</v>
      </c>
      <c r="J90" s="1">
        <v>6.912596361216929</v>
      </c>
      <c r="K90" s="1">
        <f t="shared" si="7"/>
        <v>47.783988453109529</v>
      </c>
      <c r="L90" s="17">
        <v>4.686106155218555E-2</v>
      </c>
      <c r="M90" s="17">
        <f t="shared" si="8"/>
        <v>2.1959590897977226E-3</v>
      </c>
      <c r="N90" s="1">
        <v>3.4822194789192227</v>
      </c>
      <c r="O90" s="1">
        <f t="shared" si="9"/>
        <v>12.125852499364463</v>
      </c>
      <c r="P90" s="1">
        <v>44.02</v>
      </c>
      <c r="Q90" s="1">
        <v>28.23</v>
      </c>
      <c r="R90" s="1">
        <v>39954363.502394967</v>
      </c>
      <c r="S90" s="1">
        <v>4.3219376962487104</v>
      </c>
      <c r="T90" s="1">
        <v>6.5922558981659449</v>
      </c>
    </row>
    <row r="91" spans="1:20" x14ac:dyDescent="0.25">
      <c r="A91" s="1" t="s">
        <v>13</v>
      </c>
      <c r="B91" s="13">
        <v>2014</v>
      </c>
      <c r="C91" s="16">
        <v>-0.23461436306083383</v>
      </c>
      <c r="D91" s="16">
        <v>0.7390534391473047</v>
      </c>
      <c r="E91" s="13">
        <v>34.547571241894559</v>
      </c>
      <c r="F91" s="1">
        <v>10.49469831361133</v>
      </c>
      <c r="G91" s="1">
        <f t="shared" si="5"/>
        <v>110.13869269371651</v>
      </c>
      <c r="H91" s="18">
        <v>0.46359100137277515</v>
      </c>
      <c r="I91" s="18">
        <f t="shared" si="6"/>
        <v>0.21491661655381242</v>
      </c>
      <c r="J91" s="1">
        <v>6.9173187542855121</v>
      </c>
      <c r="K91" s="1">
        <f t="shared" si="7"/>
        <v>47.849298748390069</v>
      </c>
      <c r="L91" s="17">
        <v>0.17178387878465104</v>
      </c>
      <c r="M91" s="17">
        <f t="shared" si="8"/>
        <v>2.9509701010299681E-2</v>
      </c>
      <c r="N91" s="1">
        <v>4.9209500318112092</v>
      </c>
      <c r="O91" s="1">
        <f t="shared" si="9"/>
        <v>24.21574921558274</v>
      </c>
      <c r="P91" s="1">
        <v>52.4</v>
      </c>
      <c r="Q91" s="1">
        <v>30.29</v>
      </c>
      <c r="R91" s="1">
        <v>43401917.778022707</v>
      </c>
      <c r="S91" s="1">
        <v>4.7908858752699501</v>
      </c>
      <c r="T91" s="1">
        <v>4.0858999407278134</v>
      </c>
    </row>
    <row r="92" spans="1:20" x14ac:dyDescent="0.25">
      <c r="A92" s="1" t="s">
        <v>14</v>
      </c>
      <c r="B92" s="13">
        <v>2010</v>
      </c>
      <c r="C92" s="16">
        <v>-0.85387196432176227</v>
      </c>
      <c r="D92" s="16">
        <v>0.48144262850230468</v>
      </c>
      <c r="E92" s="13">
        <v>17.292714107503471</v>
      </c>
      <c r="F92" s="1">
        <v>6.6499585882847656</v>
      </c>
      <c r="G92" s="1">
        <f t="shared" si="5"/>
        <v>44.221949225902314</v>
      </c>
      <c r="H92" s="18">
        <v>0.54897149025389158</v>
      </c>
      <c r="I92" s="18">
        <f t="shared" si="6"/>
        <v>0.30136969711157857</v>
      </c>
      <c r="J92" s="1">
        <v>7.2723877540820334</v>
      </c>
      <c r="K92" s="1">
        <f t="shared" si="7"/>
        <v>52.887623645722321</v>
      </c>
      <c r="L92" s="17">
        <v>0.24850128158959475</v>
      </c>
      <c r="M92" s="17">
        <f t="shared" si="8"/>
        <v>6.1752886951671061E-2</v>
      </c>
      <c r="N92" s="1">
        <v>8.3985438550619289</v>
      </c>
      <c r="O92" s="1">
        <f t="shared" si="9"/>
        <v>70.535538885398481</v>
      </c>
      <c r="P92" s="1">
        <v>49.93</v>
      </c>
      <c r="Q92" s="1">
        <v>28.23</v>
      </c>
      <c r="R92" s="1">
        <v>24821879.044085927</v>
      </c>
      <c r="S92" s="1">
        <v>5.3122717928562508</v>
      </c>
      <c r="T92" s="1">
        <v>8.8616003609539291</v>
      </c>
    </row>
    <row r="93" spans="1:20" x14ac:dyDescent="0.25">
      <c r="A93" s="1" t="s">
        <v>14</v>
      </c>
      <c r="B93" s="13">
        <v>2011</v>
      </c>
      <c r="C93" s="16">
        <v>-0.6020599913279624</v>
      </c>
      <c r="D93" s="16">
        <v>0.737987326333431</v>
      </c>
      <c r="E93" s="13">
        <v>20.244207009948095</v>
      </c>
      <c r="F93" s="1">
        <v>7.321997829483422</v>
      </c>
      <c r="G93" s="1">
        <f t="shared" si="5"/>
        <v>53.611652214959946</v>
      </c>
      <c r="H93" s="18">
        <v>0.62161736158318237</v>
      </c>
      <c r="I93" s="18">
        <f t="shared" si="6"/>
        <v>0.38640814422163688</v>
      </c>
      <c r="J93" s="1">
        <v>7.3924808511854305</v>
      </c>
      <c r="K93" s="1">
        <f t="shared" si="7"/>
        <v>54.648773135143266</v>
      </c>
      <c r="L93" s="17">
        <v>0.18439716312056736</v>
      </c>
      <c r="M93" s="17">
        <f t="shared" si="8"/>
        <v>3.400231376691313E-2</v>
      </c>
      <c r="N93" s="1">
        <v>7.0884893667121904</v>
      </c>
      <c r="O93" s="1">
        <f t="shared" si="9"/>
        <v>50.246681501991787</v>
      </c>
      <c r="P93" s="1">
        <v>47.39</v>
      </c>
      <c r="Q93" s="1">
        <v>31.28</v>
      </c>
      <c r="R93" s="1">
        <v>31647096.994535521</v>
      </c>
      <c r="S93" s="1">
        <v>5.142703992675294</v>
      </c>
      <c r="T93" s="1">
        <v>18.677477120540004</v>
      </c>
    </row>
    <row r="94" spans="1:20" x14ac:dyDescent="0.25">
      <c r="A94" s="1" t="s">
        <v>14</v>
      </c>
      <c r="B94" s="13">
        <v>2012</v>
      </c>
      <c r="C94" s="16">
        <v>-0.92081875395237478</v>
      </c>
      <c r="D94" s="16">
        <v>0.6503075231319364</v>
      </c>
      <c r="E94" s="13">
        <v>26.532288063063096</v>
      </c>
      <c r="F94" s="1">
        <v>8.9842030253260923</v>
      </c>
      <c r="G94" s="1">
        <f t="shared" si="5"/>
        <v>80.715904000278513</v>
      </c>
      <c r="H94" s="18">
        <v>0.80209869554815927</v>
      </c>
      <c r="I94" s="18">
        <f t="shared" si="6"/>
        <v>0.64336231740005867</v>
      </c>
      <c r="J94" s="1">
        <v>7.5452176871386252</v>
      </c>
      <c r="K94" s="1">
        <f t="shared" si="7"/>
        <v>56.930309946309542</v>
      </c>
      <c r="L94" s="17">
        <v>0.15449483807504608</v>
      </c>
      <c r="M94" s="17">
        <f t="shared" si="8"/>
        <v>2.3868654991834708E-2</v>
      </c>
      <c r="N94" s="1">
        <v>6.3774081984067905</v>
      </c>
      <c r="O94" s="1">
        <f t="shared" si="9"/>
        <v>40.671335329106142</v>
      </c>
      <c r="P94" s="1">
        <v>44.5</v>
      </c>
      <c r="Q94" s="1">
        <v>27.27</v>
      </c>
      <c r="R94" s="1">
        <v>36558668.24222257</v>
      </c>
      <c r="S94" s="1">
        <v>4.1413396541885845</v>
      </c>
      <c r="T94" s="1">
        <v>9.0942160785739077</v>
      </c>
    </row>
    <row r="95" spans="1:20" x14ac:dyDescent="0.25">
      <c r="A95" s="1" t="s">
        <v>14</v>
      </c>
      <c r="B95" s="13">
        <v>2013</v>
      </c>
      <c r="C95" s="16">
        <v>-0.85387196432176227</v>
      </c>
      <c r="D95" s="16">
        <v>0.35793484700045369</v>
      </c>
      <c r="E95" s="13">
        <v>28.731454985974015</v>
      </c>
      <c r="F95" s="1">
        <v>9.5002367726986705</v>
      </c>
      <c r="G95" s="1">
        <f t="shared" si="5"/>
        <v>90.25449873733605</v>
      </c>
      <c r="H95" s="18">
        <v>0.87676024413703368</v>
      </c>
      <c r="I95" s="18">
        <f t="shared" si="6"/>
        <v>0.76870852569923087</v>
      </c>
      <c r="J95" s="1">
        <v>7.6229023108094349</v>
      </c>
      <c r="K95" s="1">
        <f t="shared" si="7"/>
        <v>58.108639640143821</v>
      </c>
      <c r="L95" s="17">
        <v>0.13459788561123703</v>
      </c>
      <c r="M95" s="17">
        <f t="shared" si="8"/>
        <v>1.8116590811015649E-2</v>
      </c>
      <c r="N95" s="1">
        <v>7.6612800703730386</v>
      </c>
      <c r="O95" s="1">
        <f t="shared" si="9"/>
        <v>58.695212316695113</v>
      </c>
      <c r="P95" s="1">
        <v>44.02</v>
      </c>
      <c r="Q95" s="1">
        <v>28.23</v>
      </c>
      <c r="R95" s="1">
        <v>39954363.502394967</v>
      </c>
      <c r="S95" s="1">
        <v>4.3219376962487104</v>
      </c>
      <c r="T95" s="1">
        <v>6.5922558981659449</v>
      </c>
    </row>
    <row r="96" spans="1:20" x14ac:dyDescent="0.25">
      <c r="A96" s="1" t="s">
        <v>14</v>
      </c>
      <c r="B96" s="13">
        <v>2014</v>
      </c>
      <c r="C96" s="16">
        <v>-0.95860731484177497</v>
      </c>
      <c r="D96" s="16">
        <v>-0.36653154442041375</v>
      </c>
      <c r="E96" s="13">
        <v>24.719821823755595</v>
      </c>
      <c r="F96" s="1">
        <v>8.1967676088201777</v>
      </c>
      <c r="G96" s="1">
        <f t="shared" si="5"/>
        <v>67.186999233003661</v>
      </c>
      <c r="H96" s="18">
        <v>0.81562511708784013</v>
      </c>
      <c r="I96" s="18">
        <f t="shared" si="6"/>
        <v>0.66524433162455288</v>
      </c>
      <c r="J96" s="1">
        <v>7.6321371984285502</v>
      </c>
      <c r="K96" s="1">
        <f t="shared" si="7"/>
        <v>58.249518215636797</v>
      </c>
      <c r="L96" s="17">
        <v>0.17852898503175194</v>
      </c>
      <c r="M96" s="17">
        <f t="shared" si="8"/>
        <v>3.1872598496467508E-2</v>
      </c>
      <c r="N96" s="1">
        <v>9.5042546008206639</v>
      </c>
      <c r="O96" s="1">
        <f t="shared" si="9"/>
        <v>90.330855517220755</v>
      </c>
      <c r="P96" s="1">
        <v>52.4</v>
      </c>
      <c r="Q96" s="1">
        <v>30.29</v>
      </c>
      <c r="R96" s="1">
        <v>43401917.778022707</v>
      </c>
      <c r="S96" s="1">
        <v>4.7908858752699501</v>
      </c>
      <c r="T96" s="1">
        <v>4.0858999407278134</v>
      </c>
    </row>
    <row r="97" spans="1:20" x14ac:dyDescent="0.25">
      <c r="A97" s="1" t="s">
        <v>15</v>
      </c>
      <c r="B97" s="13">
        <v>2010</v>
      </c>
      <c r="C97" s="16">
        <v>-1.3979400086720373</v>
      </c>
      <c r="D97" s="16">
        <v>0.17609125905568124</v>
      </c>
      <c r="E97" s="13">
        <v>12.405455091050863</v>
      </c>
      <c r="F97" s="1">
        <v>5.0274033953822261</v>
      </c>
      <c r="G97" s="1">
        <f t="shared" si="5"/>
        <v>25.274784899900737</v>
      </c>
      <c r="H97" s="18">
        <v>1.0785287085088646</v>
      </c>
      <c r="I97" s="18">
        <f t="shared" si="6"/>
        <v>1.1632241750777994</v>
      </c>
      <c r="J97" s="1">
        <v>7.1867083525596627</v>
      </c>
      <c r="K97" s="1">
        <f t="shared" si="7"/>
        <v>51.648776944750821</v>
      </c>
      <c r="L97" s="17">
        <v>0.43533737819452106</v>
      </c>
      <c r="M97" s="17">
        <f t="shared" si="8"/>
        <v>0.18951863285327947</v>
      </c>
      <c r="N97" s="1">
        <v>5.1218324914215314</v>
      </c>
      <c r="O97" s="1">
        <f t="shared" si="9"/>
        <v>26.233168070181293</v>
      </c>
      <c r="P97" s="1">
        <v>49.93</v>
      </c>
      <c r="Q97" s="1">
        <v>28.23</v>
      </c>
      <c r="R97" s="1">
        <v>24821879.044085927</v>
      </c>
      <c r="S97" s="1">
        <v>5.3122717928562508</v>
      </c>
      <c r="T97" s="1">
        <v>8.8616003609539291</v>
      </c>
    </row>
    <row r="98" spans="1:20" x14ac:dyDescent="0.25">
      <c r="A98" s="1" t="s">
        <v>15</v>
      </c>
      <c r="B98" s="13">
        <v>2011</v>
      </c>
      <c r="C98" s="16">
        <v>-0.27572413039921112</v>
      </c>
      <c r="D98" s="16">
        <v>0.66651798055488054</v>
      </c>
      <c r="E98" s="13">
        <v>13.686229448486801</v>
      </c>
      <c r="F98" s="1">
        <v>5.6345176666458334</v>
      </c>
      <c r="G98" s="1">
        <f t="shared" si="5"/>
        <v>31.747789335744006</v>
      </c>
      <c r="H98" s="18">
        <v>0.85057209623116381</v>
      </c>
      <c r="I98" s="18">
        <f t="shared" si="6"/>
        <v>0.72347289088707623</v>
      </c>
      <c r="J98" s="1">
        <v>7.3679264569544074</v>
      </c>
      <c r="K98" s="1">
        <f t="shared" si="7"/>
        <v>54.286340275088726</v>
      </c>
      <c r="L98" s="17">
        <v>0.25286502365459174</v>
      </c>
      <c r="M98" s="17">
        <f t="shared" si="8"/>
        <v>6.3940720187837238E-2</v>
      </c>
      <c r="N98" s="1">
        <v>4.0408890115803962</v>
      </c>
      <c r="O98" s="1">
        <f t="shared" si="9"/>
        <v>16.328784003911192</v>
      </c>
      <c r="P98" s="1">
        <v>47.39</v>
      </c>
      <c r="Q98" s="1">
        <v>31.28</v>
      </c>
      <c r="R98" s="1">
        <v>31647096.994535521</v>
      </c>
      <c r="S98" s="1">
        <v>5.142703992675294</v>
      </c>
      <c r="T98" s="1">
        <v>18.677477120540004</v>
      </c>
    </row>
    <row r="99" spans="1:20" x14ac:dyDescent="0.25">
      <c r="A99" s="1" t="s">
        <v>15</v>
      </c>
      <c r="B99" s="13">
        <v>2012</v>
      </c>
      <c r="C99" s="16">
        <v>-0.4814860601221127</v>
      </c>
      <c r="D99" s="16">
        <v>0.83505610172011624</v>
      </c>
      <c r="E99" s="13">
        <v>16.195059406052483</v>
      </c>
      <c r="F99" s="1">
        <v>6.4438409963437779</v>
      </c>
      <c r="G99" s="1">
        <f t="shared" si="5"/>
        <v>41.523086786160775</v>
      </c>
      <c r="H99" s="18">
        <v>0.93603058722723387</v>
      </c>
      <c r="I99" s="18">
        <f t="shared" si="6"/>
        <v>0.87615326022496032</v>
      </c>
      <c r="J99" s="1">
        <v>7.4921694793743381</v>
      </c>
      <c r="K99" s="1">
        <f t="shared" si="7"/>
        <v>56.132603507668343</v>
      </c>
      <c r="L99" s="17">
        <v>0.38278134861941343</v>
      </c>
      <c r="M99" s="17">
        <f t="shared" si="8"/>
        <v>0.14652156085089693</v>
      </c>
      <c r="N99" s="1">
        <v>3.4285056141863586</v>
      </c>
      <c r="O99" s="1">
        <f t="shared" si="9"/>
        <v>11.75465074650738</v>
      </c>
      <c r="P99" s="1">
        <v>44.5</v>
      </c>
      <c r="Q99" s="1">
        <v>27.27</v>
      </c>
      <c r="R99" s="1">
        <v>36558668.24222257</v>
      </c>
      <c r="S99" s="1">
        <v>4.1413396541885845</v>
      </c>
      <c r="T99" s="1">
        <v>9.0942160785739077</v>
      </c>
    </row>
    <row r="100" spans="1:20" x14ac:dyDescent="0.25">
      <c r="A100" s="1" t="s">
        <v>15</v>
      </c>
      <c r="B100" s="13">
        <v>2013</v>
      </c>
      <c r="C100" s="16">
        <v>-0.52287874528033751</v>
      </c>
      <c r="D100" s="16">
        <v>0.79239168949825378</v>
      </c>
      <c r="E100" s="13">
        <v>23.241399657435938</v>
      </c>
      <c r="F100" s="1">
        <v>8.1210579316619675</v>
      </c>
      <c r="G100" s="1">
        <f t="shared" si="5"/>
        <v>65.951581929409755</v>
      </c>
      <c r="H100" s="18">
        <v>1.1442778184721822</v>
      </c>
      <c r="I100" s="18">
        <f t="shared" si="6"/>
        <v>1.3093717258474564</v>
      </c>
      <c r="J100" s="1">
        <v>7.6419656211904794</v>
      </c>
      <c r="K100" s="1">
        <f t="shared" si="7"/>
        <v>58.399638555457187</v>
      </c>
      <c r="L100" s="17">
        <v>0.13391448795299499</v>
      </c>
      <c r="M100" s="17">
        <f t="shared" si="8"/>
        <v>1.7933090083712841E-2</v>
      </c>
      <c r="N100" s="1">
        <v>3.9962506378823903</v>
      </c>
      <c r="O100" s="1">
        <f t="shared" si="9"/>
        <v>15.970019160775411</v>
      </c>
      <c r="P100" s="1">
        <v>44.02</v>
      </c>
      <c r="Q100" s="1">
        <v>28.23</v>
      </c>
      <c r="R100" s="1">
        <v>39954363.502394967</v>
      </c>
      <c r="S100" s="1">
        <v>4.3219376962487104</v>
      </c>
      <c r="T100" s="1">
        <v>6.5922558981659449</v>
      </c>
    </row>
    <row r="101" spans="1:20" x14ac:dyDescent="0.25">
      <c r="A101" s="1" t="s">
        <v>15</v>
      </c>
      <c r="B101" s="13">
        <v>2014</v>
      </c>
      <c r="C101" s="16">
        <v>-0.69897000433601886</v>
      </c>
      <c r="D101" s="16">
        <v>0.50514997831990593</v>
      </c>
      <c r="E101" s="13">
        <v>26.580589002271452</v>
      </c>
      <c r="F101" s="1">
        <v>8.8151493785246497</v>
      </c>
      <c r="G101" s="1">
        <f t="shared" si="5"/>
        <v>77.706858565703513</v>
      </c>
      <c r="H101" s="18">
        <v>1.2890951867107265</v>
      </c>
      <c r="I101" s="18">
        <f t="shared" si="6"/>
        <v>1.6617664004007628</v>
      </c>
      <c r="J101" s="1">
        <v>7.7367448898006987</v>
      </c>
      <c r="K101" s="1">
        <f t="shared" si="7"/>
        <v>59.857221489857224</v>
      </c>
      <c r="L101" s="17">
        <v>0.17954742555082931</v>
      </c>
      <c r="M101" s="17">
        <f t="shared" si="8"/>
        <v>3.223727802193059E-2</v>
      </c>
      <c r="N101" s="1">
        <v>5.0092024535098094</v>
      </c>
      <c r="O101" s="1">
        <f t="shared" si="9"/>
        <v>25.092109220248695</v>
      </c>
      <c r="P101" s="1">
        <v>52.4</v>
      </c>
      <c r="Q101" s="1">
        <v>30.29</v>
      </c>
      <c r="R101" s="1">
        <v>43401917.778022707</v>
      </c>
      <c r="S101" s="1">
        <v>4.7908858752699501</v>
      </c>
      <c r="T101" s="1">
        <v>4.0858999407278134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1"/>
  <sheetViews>
    <sheetView topLeftCell="H1" workbookViewId="0">
      <pane ySplit="1" topLeftCell="A2" activePane="bottomLeft" state="frozen"/>
      <selection pane="bottomLeft" activeCell="U1" sqref="U1:U1048576"/>
    </sheetView>
  </sheetViews>
  <sheetFormatPr defaultRowHeight="15" x14ac:dyDescent="0.25"/>
  <cols>
    <col min="1" max="1" width="12.7109375" customWidth="1"/>
    <col min="2" max="2" width="5" bestFit="1" customWidth="1"/>
    <col min="3" max="4" width="9.140625" style="11"/>
    <col min="5" max="5" width="11.7109375" bestFit="1" customWidth="1"/>
    <col min="6" max="6" width="12.7109375" bestFit="1" customWidth="1"/>
    <col min="8" max="8" width="12.7109375" bestFit="1" customWidth="1"/>
    <col min="9" max="9" width="12.85546875" bestFit="1" customWidth="1"/>
    <col min="11" max="11" width="13.28515625" bestFit="1" customWidth="1"/>
    <col min="12" max="12" width="11" bestFit="1" customWidth="1"/>
    <col min="13" max="14" width="12.7109375" bestFit="1" customWidth="1"/>
    <col min="15" max="15" width="12.7109375" customWidth="1"/>
    <col min="16" max="17" width="12" bestFit="1" customWidth="1"/>
  </cols>
  <sheetData>
    <row r="1" spans="1:22" x14ac:dyDescent="0.25">
      <c r="A1" s="1"/>
      <c r="B1" s="9" t="s">
        <v>0</v>
      </c>
      <c r="C1" s="3" t="s">
        <v>29</v>
      </c>
      <c r="D1" s="3" t="s">
        <v>30</v>
      </c>
      <c r="E1" s="12" t="s">
        <v>32</v>
      </c>
      <c r="F1" s="8" t="s">
        <v>34</v>
      </c>
      <c r="H1" s="2" t="s">
        <v>23</v>
      </c>
      <c r="I1" s="2" t="s">
        <v>25</v>
      </c>
      <c r="J1" s="3" t="s">
        <v>29</v>
      </c>
      <c r="K1" s="2" t="s">
        <v>24</v>
      </c>
      <c r="L1" s="3" t="s">
        <v>36</v>
      </c>
      <c r="M1" s="3" t="s">
        <v>37</v>
      </c>
      <c r="N1" s="3" t="s">
        <v>38</v>
      </c>
      <c r="O1" s="3" t="s">
        <v>40</v>
      </c>
      <c r="P1" s="3" t="s">
        <v>39</v>
      </c>
      <c r="Q1" s="14" t="s">
        <v>35</v>
      </c>
      <c r="R1" s="3" t="s">
        <v>44</v>
      </c>
      <c r="S1" s="3" t="s">
        <v>43</v>
      </c>
      <c r="T1" s="3" t="s">
        <v>45</v>
      </c>
      <c r="U1" s="22" t="s">
        <v>56</v>
      </c>
      <c r="V1" s="1"/>
    </row>
    <row r="2" spans="1:22" x14ac:dyDescent="0.25">
      <c r="A2" s="1" t="s">
        <v>2</v>
      </c>
      <c r="B2" s="10">
        <v>2009</v>
      </c>
      <c r="C2" s="5">
        <v>1.1752244242080234</v>
      </c>
      <c r="D2" s="5">
        <v>6.9417851151013181</v>
      </c>
      <c r="H2" s="4">
        <v>26518084</v>
      </c>
      <c r="I2" s="4">
        <v>4489436</v>
      </c>
      <c r="J2" s="5">
        <v>1.1752244242080234</v>
      </c>
      <c r="K2" s="4">
        <v>507124</v>
      </c>
      <c r="L2" s="1"/>
      <c r="M2" s="1"/>
      <c r="N2" s="1"/>
      <c r="O2" s="1"/>
      <c r="P2" s="1"/>
      <c r="Q2" s="1"/>
      <c r="R2" s="17"/>
      <c r="S2" s="17"/>
      <c r="T2" s="17"/>
      <c r="U2" s="1">
        <v>29.19</v>
      </c>
      <c r="V2" s="1"/>
    </row>
    <row r="3" spans="1:22" x14ac:dyDescent="0.25">
      <c r="A3" s="1" t="s">
        <v>2</v>
      </c>
      <c r="B3" s="10">
        <v>2010</v>
      </c>
      <c r="C3" s="5">
        <v>1.2562410931518064</v>
      </c>
      <c r="D3" s="5">
        <v>11.303531622544078</v>
      </c>
      <c r="E3">
        <f>LOG(IF(C3&gt;C2,C3,C2)-IF(C3&lt;C2,C3,C2))</f>
        <v>-1.091425617102489</v>
      </c>
      <c r="F3">
        <f>LOG(IF(D3&gt;D2,D3,D2)-IF(D3&lt;D2,D3,D2))</f>
        <v>0.63966042199054363</v>
      </c>
      <c r="H3" s="4">
        <v>37999553</v>
      </c>
      <c r="I3" s="4">
        <v>4223158</v>
      </c>
      <c r="J3" s="5">
        <v>1.2562410931518064</v>
      </c>
      <c r="K3" s="4">
        <v>627457</v>
      </c>
      <c r="L3" s="1">
        <f>(H3+H2)/2</f>
        <v>32258818.5</v>
      </c>
      <c r="M3" s="1">
        <f>(I3+I2)/2</f>
        <v>4356297</v>
      </c>
      <c r="N3" s="1">
        <f>-M3/L3*100</f>
        <v>-13.504205059463043</v>
      </c>
      <c r="O3" s="17">
        <f>AVERAGE(J2:J3)</f>
        <v>1.2157327586799149</v>
      </c>
      <c r="P3" s="1">
        <f>STDEVA(J2:J7)</f>
        <v>0.45089653411529418</v>
      </c>
      <c r="Q3" s="1">
        <f>(N3+O3)/$P$5*-1</f>
        <v>27.253419290291035</v>
      </c>
      <c r="R3" s="1">
        <f>(K3+K2)/2</f>
        <v>567290.5</v>
      </c>
      <c r="S3" s="18">
        <f>R3/L3*100</f>
        <v>1.7585594463107816</v>
      </c>
      <c r="T3" s="17">
        <f>LOG(M3)</f>
        <v>6.6391174810617199</v>
      </c>
      <c r="U3" s="1">
        <v>28.23</v>
      </c>
      <c r="V3" s="1"/>
    </row>
    <row r="4" spans="1:22" x14ac:dyDescent="0.25">
      <c r="A4" s="1" t="s">
        <v>2</v>
      </c>
      <c r="B4" s="10">
        <v>2011</v>
      </c>
      <c r="C4" s="5">
        <v>0.75412688020017604</v>
      </c>
      <c r="D4" s="5">
        <v>6.6624303668835125</v>
      </c>
      <c r="E4">
        <f t="shared" ref="E4:E67" si="0">LOG(IF(C4&gt;C3,C4,C3)-IF(C4&lt;C3,C4,C3))</f>
        <v>-0.29919748521975337</v>
      </c>
      <c r="F4">
        <f t="shared" ref="F4:F67" si="1">LOG(IF(D4&gt;D3,D4,D3)-IF(D4&lt;D3,D4,D3))</f>
        <v>0.66662104359570296</v>
      </c>
      <c r="H4" s="4">
        <v>41625754</v>
      </c>
      <c r="I4" s="4">
        <v>4711659</v>
      </c>
      <c r="J4" s="5">
        <v>0.75412688020017604</v>
      </c>
      <c r="K4" s="4">
        <v>715461</v>
      </c>
      <c r="L4" s="1">
        <f t="shared" ref="L4:L10" si="2">(H4+H3)/2</f>
        <v>39812653.5</v>
      </c>
      <c r="M4" s="1">
        <f t="shared" ref="M4:M10" si="3">(I4+I3)/2</f>
        <v>4467408.5</v>
      </c>
      <c r="N4" s="1">
        <f t="shared" ref="N4:N7" si="4">-M4/L4*100</f>
        <v>-11.221076987495948</v>
      </c>
      <c r="O4" s="17">
        <f t="shared" ref="O4:O67" si="5">AVERAGE(J3:J4)</f>
        <v>1.0051839866759913</v>
      </c>
      <c r="P4" s="1"/>
      <c r="Q4" s="1">
        <f t="shared" ref="Q4:Q7" si="6">(N4+O4)/$P$5*-1</f>
        <v>22.656845258002704</v>
      </c>
      <c r="R4" s="1">
        <f t="shared" ref="R4:R67" si="7">(K4+K3)/2</f>
        <v>671459</v>
      </c>
      <c r="S4" s="18">
        <f t="shared" ref="S4:S67" si="8">R4/L4*100</f>
        <v>1.6865467156063838</v>
      </c>
      <c r="T4" s="17">
        <f t="shared" ref="T4:T67" si="9">LOG(M4)</f>
        <v>6.6500556661912151</v>
      </c>
      <c r="U4" s="1">
        <v>31.28</v>
      </c>
      <c r="V4" s="1"/>
    </row>
    <row r="5" spans="1:22" x14ac:dyDescent="0.25">
      <c r="A5" s="1" t="s">
        <v>2</v>
      </c>
      <c r="B5" s="10">
        <v>2012</v>
      </c>
      <c r="C5" s="5">
        <v>0.8072900088244005</v>
      </c>
      <c r="D5" s="5">
        <v>7.664957748703503</v>
      </c>
      <c r="E5">
        <f t="shared" si="0"/>
        <v>-1.2743894689585169</v>
      </c>
      <c r="F5">
        <f t="shared" si="1"/>
        <v>1.0962432482559178E-3</v>
      </c>
      <c r="H5" s="4">
        <v>46166309</v>
      </c>
      <c r="I5" s="4">
        <v>4862336</v>
      </c>
      <c r="J5" s="5">
        <v>0.8072900088244005</v>
      </c>
      <c r="K5" s="4">
        <v>806457</v>
      </c>
      <c r="L5" s="1">
        <f t="shared" si="2"/>
        <v>43896031.5</v>
      </c>
      <c r="M5" s="1">
        <f t="shared" si="3"/>
        <v>4786997.5</v>
      </c>
      <c r="N5" s="1">
        <f t="shared" si="4"/>
        <v>-10.905308148414282</v>
      </c>
      <c r="O5" s="17">
        <f t="shared" si="5"/>
        <v>0.78070844451228827</v>
      </c>
      <c r="P5" s="1">
        <v>0.45089653411529418</v>
      </c>
      <c r="Q5" s="1">
        <f t="shared" si="6"/>
        <v>22.454374646652603</v>
      </c>
      <c r="R5" s="1">
        <f t="shared" si="7"/>
        <v>760959</v>
      </c>
      <c r="S5" s="18">
        <f t="shared" si="8"/>
        <v>1.7335485099604049</v>
      </c>
      <c r="T5" s="17">
        <f t="shared" si="9"/>
        <v>6.6800632006725715</v>
      </c>
      <c r="U5" s="1">
        <v>27.27</v>
      </c>
      <c r="V5" s="1"/>
    </row>
    <row r="6" spans="1:22" x14ac:dyDescent="0.25">
      <c r="A6" s="1" t="s">
        <v>2</v>
      </c>
      <c r="B6" s="10">
        <v>2013</v>
      </c>
      <c r="C6" s="5">
        <v>0.27277180397798673</v>
      </c>
      <c r="D6" s="5">
        <v>2.7539662074859526</v>
      </c>
      <c r="E6">
        <f t="shared" si="0"/>
        <v>-0.27203749881871597</v>
      </c>
      <c r="F6">
        <f t="shared" si="1"/>
        <v>0.69116918609541866</v>
      </c>
      <c r="H6" s="4">
        <v>57791897</v>
      </c>
      <c r="I6" s="4">
        <v>5724108</v>
      </c>
      <c r="J6" s="5">
        <v>0.27277180397798673</v>
      </c>
      <c r="K6" s="4">
        <v>864984</v>
      </c>
      <c r="L6" s="1">
        <f t="shared" si="2"/>
        <v>51979103</v>
      </c>
      <c r="M6" s="1">
        <f t="shared" si="3"/>
        <v>5293222</v>
      </c>
      <c r="N6" s="1">
        <f t="shared" si="4"/>
        <v>-10.183365418983856</v>
      </c>
      <c r="O6" s="17">
        <f t="shared" si="5"/>
        <v>0.54003090640119367</v>
      </c>
      <c r="P6" s="1"/>
      <c r="Q6" s="1">
        <f t="shared" si="6"/>
        <v>21.387022926454481</v>
      </c>
      <c r="R6" s="1">
        <f t="shared" si="7"/>
        <v>835720.5</v>
      </c>
      <c r="S6" s="18">
        <f t="shared" si="8"/>
        <v>1.607800927230314</v>
      </c>
      <c r="T6" s="17">
        <f t="shared" si="9"/>
        <v>6.7237201088700029</v>
      </c>
      <c r="U6" s="1">
        <v>28.23</v>
      </c>
      <c r="V6" s="1"/>
    </row>
    <row r="7" spans="1:22" x14ac:dyDescent="0.25">
      <c r="A7" s="1" t="s">
        <v>2</v>
      </c>
      <c r="B7" s="10">
        <v>2014</v>
      </c>
      <c r="C7" s="5">
        <v>0.15894657894011177</v>
      </c>
      <c r="D7" s="5">
        <v>1.8784994656928373</v>
      </c>
      <c r="E7">
        <f t="shared" si="0"/>
        <v>-0.94376148239811031</v>
      </c>
      <c r="F7">
        <f t="shared" si="1"/>
        <v>-5.776034773025434E-2</v>
      </c>
      <c r="H7" s="4">
        <v>67198049</v>
      </c>
      <c r="I7" s="4">
        <v>5685868</v>
      </c>
      <c r="J7" s="5">
        <v>0.15894657894011177</v>
      </c>
      <c r="K7" s="4">
        <v>1019076</v>
      </c>
      <c r="L7" s="1">
        <f t="shared" si="2"/>
        <v>62494973</v>
      </c>
      <c r="M7" s="1">
        <f t="shared" si="3"/>
        <v>5704988</v>
      </c>
      <c r="N7" s="1">
        <f t="shared" si="4"/>
        <v>-9.1287150408081619</v>
      </c>
      <c r="O7" s="17">
        <f t="shared" si="5"/>
        <v>0.21585919145904925</v>
      </c>
      <c r="P7" s="1"/>
      <c r="Q7" s="1">
        <f t="shared" si="6"/>
        <v>19.766964647082641</v>
      </c>
      <c r="R7" s="1">
        <f t="shared" si="7"/>
        <v>942030</v>
      </c>
      <c r="S7" s="18">
        <f t="shared" si="8"/>
        <v>1.5073692407227697</v>
      </c>
      <c r="T7" s="17">
        <f t="shared" si="9"/>
        <v>6.756254735250419</v>
      </c>
      <c r="U7" s="1">
        <v>30.29</v>
      </c>
      <c r="V7" s="1"/>
    </row>
    <row r="8" spans="1:22" x14ac:dyDescent="0.25">
      <c r="A8" s="1" t="s">
        <v>3</v>
      </c>
      <c r="B8" s="10">
        <v>2009</v>
      </c>
      <c r="C8" s="5">
        <v>2.08</v>
      </c>
      <c r="D8" s="5">
        <v>31.76</v>
      </c>
      <c r="H8" s="4">
        <v>167881047</v>
      </c>
      <c r="I8" s="4">
        <v>10106287</v>
      </c>
      <c r="J8" s="5">
        <v>2.08</v>
      </c>
      <c r="K8" s="4">
        <f>824574+48060</f>
        <v>872634</v>
      </c>
      <c r="L8" s="1"/>
      <c r="M8" s="1"/>
      <c r="N8" s="1"/>
      <c r="O8" s="17"/>
      <c r="P8" s="1">
        <f>STDEVA(J8:J13)</f>
        <v>0.68790745501605577</v>
      </c>
      <c r="Q8" s="1"/>
      <c r="R8" s="1"/>
      <c r="S8" s="18"/>
      <c r="T8" s="17" t="e">
        <f t="shared" si="9"/>
        <v>#NUM!</v>
      </c>
      <c r="U8" s="1">
        <v>29.19</v>
      </c>
      <c r="V8" s="1"/>
    </row>
    <row r="9" spans="1:22" x14ac:dyDescent="0.25">
      <c r="A9" s="1" t="s">
        <v>3</v>
      </c>
      <c r="B9" s="10">
        <v>2010</v>
      </c>
      <c r="C9" s="5">
        <v>1.66</v>
      </c>
      <c r="D9" s="5">
        <v>28.91</v>
      </c>
      <c r="E9">
        <f>LOG(IF(C9&gt;C8,C9,C8)-IF(C9&lt;C8,C9,C8))</f>
        <v>-0.37675070960209939</v>
      </c>
      <c r="F9">
        <f t="shared" si="1"/>
        <v>0.45484486000851043</v>
      </c>
      <c r="H9" s="4">
        <v>205102950</v>
      </c>
      <c r="I9" s="4">
        <v>11376757</v>
      </c>
      <c r="J9" s="5">
        <v>1.66</v>
      </c>
      <c r="K9" s="4">
        <f>1014780+39922</f>
        <v>1054702</v>
      </c>
      <c r="L9" s="1">
        <f t="shared" si="2"/>
        <v>186491998.5</v>
      </c>
      <c r="M9" s="1">
        <f t="shared" si="3"/>
        <v>10741522</v>
      </c>
      <c r="N9" s="1">
        <f>-M9/L9*100</f>
        <v>-5.7597763369992521</v>
      </c>
      <c r="O9" s="17">
        <f t="shared" si="5"/>
        <v>1.87</v>
      </c>
      <c r="P9" s="1"/>
      <c r="Q9" s="1">
        <f>(N9+O9)/$P$11*-1</f>
        <v>5.6545052806681166</v>
      </c>
      <c r="R9" s="1">
        <f t="shared" si="7"/>
        <v>963668</v>
      </c>
      <c r="S9" s="18">
        <f t="shared" si="8"/>
        <v>0.51673423404275443</v>
      </c>
      <c r="T9" s="17">
        <f t="shared" si="9"/>
        <v>7.0310658222732139</v>
      </c>
      <c r="U9" s="1">
        <v>28.23</v>
      </c>
      <c r="V9" s="1"/>
    </row>
    <row r="10" spans="1:22" x14ac:dyDescent="0.25">
      <c r="A10" s="1" t="s">
        <v>3</v>
      </c>
      <c r="B10" s="10">
        <v>2011</v>
      </c>
      <c r="C10" s="5">
        <v>1.73</v>
      </c>
      <c r="D10" s="5">
        <v>36.020000000000003</v>
      </c>
      <c r="E10">
        <f t="shared" si="0"/>
        <v>-1.1549019599857429</v>
      </c>
      <c r="F10">
        <f t="shared" si="1"/>
        <v>0.85186960072976647</v>
      </c>
      <c r="H10" s="4">
        <v>281019319</v>
      </c>
      <c r="I10" s="4">
        <v>11959092</v>
      </c>
      <c r="J10" s="5">
        <v>1.73</v>
      </c>
      <c r="K10" s="4">
        <f>1207683+29304</f>
        <v>1236987</v>
      </c>
      <c r="L10" s="1">
        <f t="shared" si="2"/>
        <v>243061134.5</v>
      </c>
      <c r="M10" s="1">
        <f t="shared" si="3"/>
        <v>11667924.5</v>
      </c>
      <c r="N10" s="1">
        <f t="shared" ref="N10:N13" si="10">-M10/L10*100</f>
        <v>-4.8004073230391349</v>
      </c>
      <c r="O10" s="17">
        <f t="shared" si="5"/>
        <v>1.6949999999999998</v>
      </c>
      <c r="P10" s="1"/>
      <c r="Q10" s="1">
        <f t="shared" ref="Q10:Q13" si="11">(N10+O10)/$P$11*-1</f>
        <v>4.5142806643470008</v>
      </c>
      <c r="R10" s="1">
        <f t="shared" si="7"/>
        <v>1145844.5</v>
      </c>
      <c r="S10" s="18">
        <f t="shared" si="8"/>
        <v>0.47142234498210162</v>
      </c>
      <c r="T10" s="17">
        <f t="shared" si="9"/>
        <v>7.0669936102560484</v>
      </c>
      <c r="U10" s="1">
        <v>31.28</v>
      </c>
      <c r="V10" s="1"/>
    </row>
    <row r="11" spans="1:22" x14ac:dyDescent="0.25">
      <c r="A11" s="1" t="s">
        <v>3</v>
      </c>
      <c r="B11" s="10">
        <v>2012</v>
      </c>
      <c r="C11" s="5">
        <v>0.5</v>
      </c>
      <c r="D11" s="5">
        <v>8.5</v>
      </c>
      <c r="E11">
        <f t="shared" si="0"/>
        <v>8.9905111439397931E-2</v>
      </c>
      <c r="F11">
        <f t="shared" si="1"/>
        <v>1.4396484295634737</v>
      </c>
      <c r="H11" s="4">
        <v>176307607</v>
      </c>
      <c r="I11" s="4">
        <v>12625452</v>
      </c>
      <c r="J11" s="5">
        <v>0.5</v>
      </c>
      <c r="K11" s="4">
        <f>2447069-1009008+139427-104034</f>
        <v>1473454</v>
      </c>
      <c r="L11" s="1">
        <f t="shared" ref="L11:L73" si="12">(H11+H10)/2</f>
        <v>228663463</v>
      </c>
      <c r="M11" s="1">
        <f t="shared" ref="M11:M73" si="13">(I11+I10)/2</f>
        <v>12292272</v>
      </c>
      <c r="N11" s="1">
        <f t="shared" si="10"/>
        <v>-5.3757044692356466</v>
      </c>
      <c r="O11" s="17">
        <f t="shared" si="5"/>
        <v>1.115</v>
      </c>
      <c r="P11" s="1">
        <v>0.68790745501605577</v>
      </c>
      <c r="Q11" s="1">
        <f t="shared" si="11"/>
        <v>6.1937175388456893</v>
      </c>
      <c r="R11" s="1">
        <f t="shared" si="7"/>
        <v>1355220.5</v>
      </c>
      <c r="S11" s="18">
        <f t="shared" si="8"/>
        <v>0.59267032967133881</v>
      </c>
      <c r="T11" s="17">
        <f t="shared" si="9"/>
        <v>7.0896321616390194</v>
      </c>
      <c r="U11" s="1">
        <v>27.27</v>
      </c>
      <c r="V11" s="1"/>
    </row>
    <row r="12" spans="1:22" x14ac:dyDescent="0.25">
      <c r="A12" s="1" t="s">
        <v>3</v>
      </c>
      <c r="B12" s="10">
        <v>2013</v>
      </c>
      <c r="C12" s="5">
        <v>0.6</v>
      </c>
      <c r="D12" s="5">
        <v>8.1999999999999993</v>
      </c>
      <c r="E12">
        <f t="shared" si="0"/>
        <v>-1</v>
      </c>
      <c r="F12">
        <f t="shared" si="1"/>
        <v>-0.52287874528033651</v>
      </c>
      <c r="H12" s="4">
        <v>166598989</v>
      </c>
      <c r="I12" s="4">
        <v>12504202</v>
      </c>
      <c r="J12" s="5">
        <v>0.6</v>
      </c>
      <c r="K12" s="4">
        <v>2552768</v>
      </c>
      <c r="L12" s="1">
        <f t="shared" si="12"/>
        <v>171453298</v>
      </c>
      <c r="M12" s="1">
        <f t="shared" si="13"/>
        <v>12564827</v>
      </c>
      <c r="N12" s="1">
        <f t="shared" si="10"/>
        <v>-7.3284253768043577</v>
      </c>
      <c r="O12" s="17">
        <f t="shared" si="5"/>
        <v>0.55000000000000004</v>
      </c>
      <c r="P12" s="1"/>
      <c r="Q12" s="1">
        <f t="shared" si="11"/>
        <v>9.8536879159801369</v>
      </c>
      <c r="R12" s="1">
        <f t="shared" si="7"/>
        <v>2013111</v>
      </c>
      <c r="S12" s="18">
        <f t="shared" si="8"/>
        <v>1.1741453932253902</v>
      </c>
      <c r="T12" s="17">
        <f t="shared" si="9"/>
        <v>7.0991565133454193</v>
      </c>
      <c r="U12" s="1">
        <v>28.23</v>
      </c>
      <c r="V12" s="1"/>
    </row>
    <row r="13" spans="1:22" x14ac:dyDescent="0.25">
      <c r="A13" s="1" t="s">
        <v>3</v>
      </c>
      <c r="B13" s="10">
        <v>2014</v>
      </c>
      <c r="C13" s="5">
        <v>0.7</v>
      </c>
      <c r="D13" s="5">
        <v>9.8000000000000007</v>
      </c>
      <c r="E13">
        <f t="shared" si="0"/>
        <v>-1</v>
      </c>
      <c r="F13">
        <f t="shared" si="1"/>
        <v>0.20411998265592515</v>
      </c>
      <c r="H13" s="4">
        <v>179609771</v>
      </c>
      <c r="I13" s="4">
        <v>12397303</v>
      </c>
      <c r="J13" s="5">
        <v>0.7</v>
      </c>
      <c r="K13" s="4">
        <v>2804555</v>
      </c>
      <c r="L13" s="1">
        <f t="shared" si="12"/>
        <v>173104380</v>
      </c>
      <c r="M13" s="1">
        <f t="shared" si="13"/>
        <v>12450752.5</v>
      </c>
      <c r="N13" s="1">
        <f t="shared" si="10"/>
        <v>-7.1926270727522903</v>
      </c>
      <c r="O13" s="17">
        <f t="shared" si="5"/>
        <v>0.64999999999999991</v>
      </c>
      <c r="P13" s="1"/>
      <c r="Q13" s="1">
        <f t="shared" si="11"/>
        <v>9.5109117150061788</v>
      </c>
      <c r="R13" s="1">
        <f t="shared" si="7"/>
        <v>2678661.5</v>
      </c>
      <c r="S13" s="18">
        <f t="shared" si="8"/>
        <v>1.5474256052908655</v>
      </c>
      <c r="T13" s="17">
        <f t="shared" si="9"/>
        <v>7.0951956001644172</v>
      </c>
      <c r="U13" s="1">
        <v>30.29</v>
      </c>
      <c r="V13" s="1"/>
    </row>
    <row r="14" spans="1:22" x14ac:dyDescent="0.25">
      <c r="A14" s="1" t="s">
        <v>4</v>
      </c>
      <c r="B14" s="10">
        <v>2009</v>
      </c>
      <c r="C14" s="5">
        <v>0.94</v>
      </c>
      <c r="D14" s="5">
        <v>21.04</v>
      </c>
      <c r="H14" s="4">
        <v>296432087</v>
      </c>
      <c r="I14" s="4">
        <v>17639330</v>
      </c>
      <c r="J14" s="5">
        <v>0.94</v>
      </c>
      <c r="K14" s="4">
        <f>1198423+698201</f>
        <v>1896624</v>
      </c>
      <c r="L14" s="1"/>
      <c r="M14" s="1"/>
      <c r="N14" s="1"/>
      <c r="O14" s="17"/>
      <c r="P14" s="1">
        <f>STDEVA(J14:J19)</f>
        <v>0.14180973168298439</v>
      </c>
      <c r="Q14" s="1"/>
      <c r="R14" s="1"/>
      <c r="S14" s="18"/>
      <c r="T14" s="17" t="e">
        <f t="shared" si="9"/>
        <v>#NUM!</v>
      </c>
      <c r="U14" s="1">
        <v>29.19</v>
      </c>
      <c r="V14" s="1"/>
    </row>
    <row r="15" spans="1:22" x14ac:dyDescent="0.25">
      <c r="A15" s="1" t="s">
        <v>4</v>
      </c>
      <c r="B15" s="10">
        <v>2010</v>
      </c>
      <c r="C15" s="5">
        <v>1.1299999999999999</v>
      </c>
      <c r="D15" s="5">
        <v>17.96</v>
      </c>
      <c r="E15">
        <f t="shared" si="0"/>
        <v>-0.72124639904717114</v>
      </c>
      <c r="F15">
        <f t="shared" si="1"/>
        <v>0.48855071650044402</v>
      </c>
      <c r="H15" s="4">
        <v>366267769</v>
      </c>
      <c r="I15" s="4">
        <v>24219730</v>
      </c>
      <c r="J15" s="5">
        <v>1.1299999999999999</v>
      </c>
      <c r="K15" s="4">
        <v>3496768</v>
      </c>
      <c r="L15" s="1">
        <f t="shared" si="12"/>
        <v>331349928</v>
      </c>
      <c r="M15" s="1">
        <f t="shared" si="13"/>
        <v>20929530</v>
      </c>
      <c r="N15" s="1">
        <f>-M15/L15*100</f>
        <v>-6.3164432014000615</v>
      </c>
      <c r="O15" s="17">
        <f t="shared" si="5"/>
        <v>1.0349999999999999</v>
      </c>
      <c r="P15" s="1"/>
      <c r="Q15" s="1">
        <f>(N15+O15)/$P$17*-1</f>
        <v>37.243164758302527</v>
      </c>
      <c r="R15" s="1">
        <f t="shared" si="7"/>
        <v>2696696</v>
      </c>
      <c r="S15" s="18">
        <f t="shared" si="8"/>
        <v>0.81385139157175246</v>
      </c>
      <c r="T15" s="17">
        <f t="shared" si="9"/>
        <v>7.320759475796959</v>
      </c>
      <c r="U15" s="1">
        <v>28.23</v>
      </c>
      <c r="V15" s="1"/>
    </row>
    <row r="16" spans="1:22" x14ac:dyDescent="0.25">
      <c r="A16" s="1" t="s">
        <v>4</v>
      </c>
      <c r="B16" s="10">
        <v>2011</v>
      </c>
      <c r="C16" s="5">
        <v>0.83</v>
      </c>
      <c r="D16" s="5">
        <v>13.16</v>
      </c>
      <c r="E16">
        <f t="shared" si="0"/>
        <v>-0.52287874528033762</v>
      </c>
      <c r="F16">
        <f t="shared" si="1"/>
        <v>0.68124123737558728</v>
      </c>
      <c r="H16" s="4">
        <v>405755454</v>
      </c>
      <c r="I16" s="4">
        <v>24390455</v>
      </c>
      <c r="J16" s="5">
        <v>0.83</v>
      </c>
      <c r="K16" s="4">
        <v>3640938</v>
      </c>
      <c r="L16" s="1">
        <f t="shared" si="12"/>
        <v>386011611.5</v>
      </c>
      <c r="M16" s="1">
        <f t="shared" si="13"/>
        <v>24305092.5</v>
      </c>
      <c r="N16" s="1">
        <f t="shared" ref="N16:N19" si="14">-M16/L16*100</f>
        <v>-6.2964666802516636</v>
      </c>
      <c r="O16" s="17">
        <f t="shared" si="5"/>
        <v>0.98</v>
      </c>
      <c r="P16" s="1"/>
      <c r="Q16" s="1">
        <f t="shared" ref="Q16:Q19" si="15">(N16+O16)/$P$17*-1</f>
        <v>37.49013990194004</v>
      </c>
      <c r="R16" s="1">
        <f t="shared" si="7"/>
        <v>3568853</v>
      </c>
      <c r="S16" s="18">
        <f t="shared" si="8"/>
        <v>0.924545504248387</v>
      </c>
      <c r="T16" s="17">
        <f t="shared" si="9"/>
        <v>7.3856972782459094</v>
      </c>
      <c r="U16" s="1">
        <v>31.28</v>
      </c>
      <c r="V16" s="1"/>
    </row>
    <row r="17" spans="1:22" x14ac:dyDescent="0.25">
      <c r="A17" s="1" t="s">
        <v>4</v>
      </c>
      <c r="B17" s="10">
        <v>2012</v>
      </c>
      <c r="C17" s="5">
        <v>0.74</v>
      </c>
      <c r="D17" s="5">
        <v>12.09</v>
      </c>
      <c r="E17">
        <f t="shared" si="0"/>
        <v>-1.0457574905606752</v>
      </c>
      <c r="F17">
        <f t="shared" si="1"/>
        <v>2.9383777685209757E-2</v>
      </c>
      <c r="H17" s="4">
        <v>484784560</v>
      </c>
      <c r="I17" s="4">
        <v>26494446</v>
      </c>
      <c r="J17" s="5">
        <v>0.74</v>
      </c>
      <c r="K17" s="4">
        <v>4228999</v>
      </c>
      <c r="L17" s="1">
        <f t="shared" si="12"/>
        <v>445270007</v>
      </c>
      <c r="M17" s="1">
        <f t="shared" si="13"/>
        <v>25442450.5</v>
      </c>
      <c r="N17" s="1">
        <f t="shared" si="14"/>
        <v>-5.7139376333515317</v>
      </c>
      <c r="O17" s="17">
        <f t="shared" si="5"/>
        <v>0.78499999999999992</v>
      </c>
      <c r="P17" s="1">
        <v>0.14180973168298439</v>
      </c>
      <c r="Q17" s="1">
        <f t="shared" si="15"/>
        <v>34.757400460852502</v>
      </c>
      <c r="R17" s="1">
        <f t="shared" si="7"/>
        <v>3934968.5</v>
      </c>
      <c r="S17" s="18">
        <f t="shared" si="8"/>
        <v>0.88372637683633604</v>
      </c>
      <c r="T17" s="17">
        <f t="shared" si="9"/>
        <v>7.405558938241116</v>
      </c>
      <c r="U17" s="1">
        <v>27.27</v>
      </c>
      <c r="V17" s="1"/>
    </row>
    <row r="18" spans="1:22" x14ac:dyDescent="0.25">
      <c r="A18" s="1" t="s">
        <v>4</v>
      </c>
      <c r="B18" s="10">
        <v>2013</v>
      </c>
      <c r="C18" s="5">
        <v>0.78</v>
      </c>
      <c r="D18" s="5">
        <v>13.8</v>
      </c>
      <c r="E18">
        <f t="shared" si="0"/>
        <v>-1.3979400086720373</v>
      </c>
      <c r="F18">
        <f t="shared" si="1"/>
        <v>0.23299611039215407</v>
      </c>
      <c r="H18" s="4">
        <v>548386083</v>
      </c>
      <c r="I18" s="4">
        <v>32039983</v>
      </c>
      <c r="J18" s="5">
        <v>0.78</v>
      </c>
      <c r="K18" s="4">
        <v>5201097</v>
      </c>
      <c r="L18" s="1">
        <f t="shared" si="12"/>
        <v>516585321.5</v>
      </c>
      <c r="M18" s="1">
        <f t="shared" si="13"/>
        <v>29267214.5</v>
      </c>
      <c r="N18" s="1">
        <f t="shared" si="14"/>
        <v>-5.6655141526316095</v>
      </c>
      <c r="O18" s="17">
        <f t="shared" si="5"/>
        <v>0.76</v>
      </c>
      <c r="P18" s="1"/>
      <c r="Q18" s="1">
        <f t="shared" si="15"/>
        <v>34.59222504981453</v>
      </c>
      <c r="R18" s="1">
        <f t="shared" si="7"/>
        <v>4715048</v>
      </c>
      <c r="S18" s="18">
        <f t="shared" si="8"/>
        <v>0.91273363832890098</v>
      </c>
      <c r="T18" s="17">
        <f t="shared" si="9"/>
        <v>7.4663813905292731</v>
      </c>
      <c r="U18" s="1">
        <v>28.23</v>
      </c>
      <c r="V18" s="1"/>
    </row>
    <row r="19" spans="1:22" x14ac:dyDescent="0.25">
      <c r="A19" s="1" t="s">
        <v>4</v>
      </c>
      <c r="B19" s="10">
        <v>2014</v>
      </c>
      <c r="C19" s="5">
        <v>0.83</v>
      </c>
      <c r="D19" s="5">
        <v>15.27</v>
      </c>
      <c r="E19">
        <f t="shared" si="0"/>
        <v>-1.3010299956639817</v>
      </c>
      <c r="F19">
        <f t="shared" si="1"/>
        <v>0.16731733474817576</v>
      </c>
      <c r="H19" s="4">
        <v>650340373</v>
      </c>
      <c r="I19" s="4">
        <v>33271267</v>
      </c>
      <c r="J19" s="5">
        <v>0.83</v>
      </c>
      <c r="K19" s="4">
        <v>6672040</v>
      </c>
      <c r="L19" s="1">
        <f t="shared" si="12"/>
        <v>599363228</v>
      </c>
      <c r="M19" s="1">
        <f t="shared" si="13"/>
        <v>32655625</v>
      </c>
      <c r="N19" s="1">
        <f t="shared" si="14"/>
        <v>-5.4483864665784933</v>
      </c>
      <c r="O19" s="17">
        <f t="shared" si="5"/>
        <v>0.80499999999999994</v>
      </c>
      <c r="P19" s="1"/>
      <c r="Q19" s="1">
        <f t="shared" si="15"/>
        <v>32.743778663644768</v>
      </c>
      <c r="R19" s="1">
        <f t="shared" si="7"/>
        <v>5936568.5</v>
      </c>
      <c r="S19" s="18">
        <f t="shared" si="8"/>
        <v>0.99047926577170653</v>
      </c>
      <c r="T19" s="17">
        <f t="shared" si="9"/>
        <v>7.5139580001915132</v>
      </c>
      <c r="U19" s="1">
        <v>30.29</v>
      </c>
      <c r="V19" s="1"/>
    </row>
    <row r="20" spans="1:22" x14ac:dyDescent="0.25">
      <c r="A20" s="1" t="s">
        <v>17</v>
      </c>
      <c r="B20" s="10">
        <v>2009</v>
      </c>
      <c r="C20" s="5">
        <v>1.49</v>
      </c>
      <c r="D20" s="5">
        <v>18.059999999999999</v>
      </c>
      <c r="H20" s="4">
        <v>42520402</v>
      </c>
      <c r="I20" s="4">
        <v>4200523</v>
      </c>
      <c r="J20" s="5">
        <v>1.49</v>
      </c>
      <c r="K20" s="4">
        <v>793784</v>
      </c>
      <c r="L20" s="1"/>
      <c r="M20" s="1"/>
      <c r="N20" s="1"/>
      <c r="O20" s="17"/>
      <c r="P20" s="1">
        <f>STDEVA(J20:J25)</f>
        <v>0.62118022937752781</v>
      </c>
      <c r="Q20" s="1"/>
      <c r="R20" s="1"/>
      <c r="S20" s="18" t="e">
        <f t="shared" si="8"/>
        <v>#DIV/0!</v>
      </c>
      <c r="T20" s="17" t="e">
        <f t="shared" si="9"/>
        <v>#NUM!</v>
      </c>
      <c r="U20" s="1">
        <v>29.19</v>
      </c>
      <c r="V20" s="1"/>
    </row>
    <row r="21" spans="1:22" x14ac:dyDescent="0.25">
      <c r="A21" s="1" t="s">
        <v>17</v>
      </c>
      <c r="B21" s="10">
        <v>2010</v>
      </c>
      <c r="C21" s="5">
        <v>1.4</v>
      </c>
      <c r="D21" s="5">
        <v>18.579999999999998</v>
      </c>
      <c r="E21">
        <f t="shared" si="0"/>
        <v>-1.0457574905606748</v>
      </c>
      <c r="F21">
        <f t="shared" si="1"/>
        <v>-0.28399665636520122</v>
      </c>
      <c r="H21" s="4">
        <v>55873084</v>
      </c>
      <c r="I21" s="4">
        <v>5420283</v>
      </c>
      <c r="J21" s="5">
        <v>1.4</v>
      </c>
      <c r="K21" s="4">
        <v>940622</v>
      </c>
      <c r="L21" s="1">
        <f t="shared" si="12"/>
        <v>49196743</v>
      </c>
      <c r="M21" s="1">
        <f t="shared" si="13"/>
        <v>4810403</v>
      </c>
      <c r="N21" s="1">
        <f>-M21/L21*100</f>
        <v>-9.7778891582314706</v>
      </c>
      <c r="O21" s="17">
        <f t="shared" si="5"/>
        <v>1.4449999999999998</v>
      </c>
      <c r="P21" s="1"/>
      <c r="Q21" s="1">
        <f>(N21+O21)/$P$23*-1</f>
        <v>13.414607812907521</v>
      </c>
      <c r="R21" s="1">
        <f t="shared" si="7"/>
        <v>867203</v>
      </c>
      <c r="S21" s="18">
        <f t="shared" si="8"/>
        <v>1.7627244145003667</v>
      </c>
      <c r="T21" s="17">
        <f t="shared" si="9"/>
        <v>6.6821814616845741</v>
      </c>
      <c r="U21" s="1">
        <v>28.23</v>
      </c>
      <c r="V21" s="1"/>
    </row>
    <row r="22" spans="1:22" x14ac:dyDescent="0.25">
      <c r="A22" s="1" t="s">
        <v>17</v>
      </c>
      <c r="B22" s="10">
        <v>2011</v>
      </c>
      <c r="C22" s="5">
        <v>1.53</v>
      </c>
      <c r="D22" s="5">
        <v>19.579999999999998</v>
      </c>
      <c r="E22">
        <f t="shared" si="0"/>
        <v>-0.88605664769316284</v>
      </c>
      <c r="F22">
        <f t="shared" si="1"/>
        <v>0</v>
      </c>
      <c r="H22" s="4">
        <v>65548578</v>
      </c>
      <c r="I22" s="4">
        <v>5813765</v>
      </c>
      <c r="J22" s="5">
        <v>1.53</v>
      </c>
      <c r="K22" s="4">
        <v>1223566</v>
      </c>
      <c r="L22" s="1">
        <f t="shared" si="12"/>
        <v>60710831</v>
      </c>
      <c r="M22" s="1">
        <f t="shared" si="13"/>
        <v>5617024</v>
      </c>
      <c r="N22" s="1">
        <f t="shared" ref="N22:N25" si="16">-M22/L22*100</f>
        <v>-9.252095396289338</v>
      </c>
      <c r="O22" s="17">
        <f t="shared" si="5"/>
        <v>1.4649999999999999</v>
      </c>
      <c r="P22" s="1"/>
      <c r="Q22" s="1">
        <f t="shared" ref="Q22:Q25" si="17">(N22+O22)/$P$23*-1</f>
        <v>12.535967868926912</v>
      </c>
      <c r="R22" s="1">
        <f t="shared" si="7"/>
        <v>1082094</v>
      </c>
      <c r="S22" s="18">
        <f t="shared" si="8"/>
        <v>1.782373889759473</v>
      </c>
      <c r="T22" s="17">
        <f t="shared" si="9"/>
        <v>6.7495062795010838</v>
      </c>
      <c r="U22" s="1">
        <v>31.28</v>
      </c>
      <c r="V22" s="1"/>
    </row>
    <row r="23" spans="1:22" x14ac:dyDescent="0.25">
      <c r="A23" s="1" t="s">
        <v>17</v>
      </c>
      <c r="B23" s="10">
        <v>2012</v>
      </c>
      <c r="C23" s="5">
        <v>0.83</v>
      </c>
      <c r="D23" s="5">
        <v>11.2</v>
      </c>
      <c r="E23">
        <f t="shared" si="0"/>
        <v>-0.15490195998574313</v>
      </c>
      <c r="F23">
        <f t="shared" si="1"/>
        <v>0.9232440186302765</v>
      </c>
      <c r="H23" s="4">
        <v>69278220</v>
      </c>
      <c r="I23" s="4">
        <v>6104190</v>
      </c>
      <c r="J23" s="5">
        <v>0.83</v>
      </c>
      <c r="K23" s="4">
        <v>1379110</v>
      </c>
      <c r="L23" s="1">
        <f t="shared" si="12"/>
        <v>67413399</v>
      </c>
      <c r="M23" s="1">
        <f t="shared" si="13"/>
        <v>5958977.5</v>
      </c>
      <c r="N23" s="1">
        <f t="shared" si="16"/>
        <v>-8.8394556399685467</v>
      </c>
      <c r="O23" s="17">
        <f t="shared" si="5"/>
        <v>1.18</v>
      </c>
      <c r="P23" s="1">
        <v>0.62118022937752781</v>
      </c>
      <c r="Q23" s="1">
        <f t="shared" si="17"/>
        <v>12.330488443980153</v>
      </c>
      <c r="R23" s="1">
        <f t="shared" si="7"/>
        <v>1301338</v>
      </c>
      <c r="S23" s="18">
        <f t="shared" si="8"/>
        <v>1.9303847889349117</v>
      </c>
      <c r="T23" s="17">
        <f t="shared" si="9"/>
        <v>6.7751717456120177</v>
      </c>
      <c r="U23" s="1">
        <v>27.27</v>
      </c>
      <c r="V23" s="1"/>
    </row>
    <row r="24" spans="1:22" x14ac:dyDescent="0.25">
      <c r="A24" s="1" t="s">
        <v>17</v>
      </c>
      <c r="B24" s="10">
        <v>2013</v>
      </c>
      <c r="C24" s="5">
        <v>0.46</v>
      </c>
      <c r="D24" s="5">
        <v>5.89</v>
      </c>
      <c r="E24">
        <f t="shared" si="0"/>
        <v>-0.43179827593300507</v>
      </c>
      <c r="F24">
        <f t="shared" si="1"/>
        <v>0.72509452108146899</v>
      </c>
      <c r="H24" s="4">
        <v>74919700</v>
      </c>
      <c r="I24" s="4">
        <v>5885000</v>
      </c>
      <c r="J24" s="5">
        <v>0.46</v>
      </c>
      <c r="K24" s="4">
        <v>1615080</v>
      </c>
      <c r="L24" s="1">
        <f t="shared" si="12"/>
        <v>72098960</v>
      </c>
      <c r="M24" s="1">
        <f t="shared" si="13"/>
        <v>5994595</v>
      </c>
      <c r="N24" s="1">
        <f t="shared" si="16"/>
        <v>-8.3143987097733447</v>
      </c>
      <c r="O24" s="17">
        <f t="shared" si="5"/>
        <v>0.64500000000000002</v>
      </c>
      <c r="P24" s="1"/>
      <c r="Q24" s="1">
        <f t="shared" si="17"/>
        <v>12.346495182982071</v>
      </c>
      <c r="R24" s="1">
        <f t="shared" si="7"/>
        <v>1497095</v>
      </c>
      <c r="S24" s="18">
        <f t="shared" si="8"/>
        <v>2.0764446532931959</v>
      </c>
      <c r="T24" s="17">
        <f t="shared" si="9"/>
        <v>6.777759847116827</v>
      </c>
      <c r="U24" s="1">
        <v>28.23</v>
      </c>
      <c r="V24" s="1"/>
    </row>
    <row r="25" spans="1:22" x14ac:dyDescent="0.25">
      <c r="A25" s="1" t="s">
        <v>17</v>
      </c>
      <c r="B25" s="10">
        <v>2014</v>
      </c>
      <c r="C25" s="5">
        <v>3.0976478999157231E-2</v>
      </c>
      <c r="D25" s="5">
        <v>0.4782606152569443</v>
      </c>
      <c r="E25">
        <f t="shared" si="0"/>
        <v>-0.367518897183918</v>
      </c>
      <c r="F25">
        <f t="shared" si="1"/>
        <v>0.73333687393939451</v>
      </c>
      <c r="H25" s="4">
        <v>87108028</v>
      </c>
      <c r="I25" s="4">
        <v>5641903</v>
      </c>
      <c r="J25" s="5">
        <v>3.0976478999157231E-2</v>
      </c>
      <c r="K25" s="4">
        <v>1757792</v>
      </c>
      <c r="L25" s="1">
        <f t="shared" si="12"/>
        <v>81013864</v>
      </c>
      <c r="M25" s="1">
        <f t="shared" si="13"/>
        <v>5763451.5</v>
      </c>
      <c r="N25" s="1">
        <f t="shared" si="16"/>
        <v>-7.1141545600145673</v>
      </c>
      <c r="O25" s="17">
        <f t="shared" si="5"/>
        <v>0.24548823949957863</v>
      </c>
      <c r="P25" s="1"/>
      <c r="Q25" s="1">
        <f t="shared" si="17"/>
        <v>11.057445159511824</v>
      </c>
      <c r="R25" s="1">
        <f t="shared" si="7"/>
        <v>1686436</v>
      </c>
      <c r="S25" s="18">
        <f t="shared" si="8"/>
        <v>2.0816634545415584</v>
      </c>
      <c r="T25" s="17">
        <f t="shared" si="9"/>
        <v>6.7606826428813598</v>
      </c>
      <c r="U25" s="1">
        <v>30.29</v>
      </c>
      <c r="V25" s="1"/>
    </row>
    <row r="26" spans="1:22" x14ac:dyDescent="0.25">
      <c r="A26" s="1" t="s">
        <v>5</v>
      </c>
      <c r="B26" s="10">
        <v>2009</v>
      </c>
      <c r="C26" s="5">
        <v>1.99</v>
      </c>
      <c r="D26" s="5">
        <v>8.65</v>
      </c>
      <c r="H26" s="4">
        <v>65448356</v>
      </c>
      <c r="I26" s="4">
        <v>13353319</v>
      </c>
      <c r="J26" s="5">
        <v>1.99</v>
      </c>
      <c r="K26" s="4">
        <f>430282+507276</f>
        <v>937558</v>
      </c>
      <c r="L26" s="1"/>
      <c r="M26" s="1"/>
      <c r="N26" s="1"/>
      <c r="O26" s="17"/>
      <c r="P26" s="1">
        <f>STDEVA(J26:J31)</f>
        <v>0.84637265236222425</v>
      </c>
      <c r="Q26" s="1"/>
      <c r="R26" s="1"/>
      <c r="S26" s="18"/>
      <c r="T26" s="17" t="e">
        <f t="shared" si="9"/>
        <v>#NUM!</v>
      </c>
      <c r="U26" s="1">
        <v>29.19</v>
      </c>
      <c r="V26" s="1"/>
    </row>
    <row r="27" spans="1:22" x14ac:dyDescent="0.25">
      <c r="A27" s="1" t="s">
        <v>5</v>
      </c>
      <c r="B27" s="10">
        <v>2010</v>
      </c>
      <c r="C27" s="5">
        <v>1.85</v>
      </c>
      <c r="D27" s="5">
        <v>13.51</v>
      </c>
      <c r="E27">
        <f t="shared" si="0"/>
        <v>-0.85387196432176227</v>
      </c>
      <c r="F27">
        <f t="shared" si="1"/>
        <v>0.68663626926229337</v>
      </c>
      <c r="H27" s="4">
        <v>131105060</v>
      </c>
      <c r="I27" s="4">
        <v>13505922</v>
      </c>
      <c r="J27" s="5">
        <v>1.85</v>
      </c>
      <c r="K27" s="4">
        <v>1067493</v>
      </c>
      <c r="L27" s="1">
        <f t="shared" si="12"/>
        <v>98276708</v>
      </c>
      <c r="M27" s="1">
        <f t="shared" si="13"/>
        <v>13429620.5</v>
      </c>
      <c r="N27" s="1">
        <f>-M27/L27*100</f>
        <v>-13.665110251759755</v>
      </c>
      <c r="O27" s="17">
        <f t="shared" si="5"/>
        <v>1.92</v>
      </c>
      <c r="P27" s="1"/>
      <c r="Q27" s="1">
        <f>(N27+O27)/$P$29*-1</f>
        <v>13.876996402210276</v>
      </c>
      <c r="R27" s="1">
        <f t="shared" si="7"/>
        <v>1002525.5</v>
      </c>
      <c r="S27" s="18">
        <f t="shared" si="8"/>
        <v>1.020104885890154</v>
      </c>
      <c r="T27" s="17">
        <f t="shared" si="9"/>
        <v>7.1280637403615996</v>
      </c>
      <c r="U27" s="1">
        <v>28.23</v>
      </c>
      <c r="V27" s="1"/>
    </row>
    <row r="28" spans="1:22" x14ac:dyDescent="0.25">
      <c r="A28" s="1" t="s">
        <v>5</v>
      </c>
      <c r="B28" s="10">
        <v>2011</v>
      </c>
      <c r="C28" s="5">
        <v>1.93</v>
      </c>
      <c r="D28" s="5">
        <v>20.39</v>
      </c>
      <c r="E28">
        <f t="shared" si="0"/>
        <v>-1.0969100130080571</v>
      </c>
      <c r="F28">
        <f t="shared" si="1"/>
        <v>0.83758843823551132</v>
      </c>
      <c r="H28" s="4">
        <v>183567032</v>
      </c>
      <c r="I28" s="4">
        <v>16302520</v>
      </c>
      <c r="J28" s="5">
        <v>1.93</v>
      </c>
      <c r="K28" s="4">
        <v>1912605</v>
      </c>
      <c r="L28" s="1">
        <f t="shared" si="12"/>
        <v>157336046</v>
      </c>
      <c r="M28" s="1">
        <f t="shared" si="13"/>
        <v>14904221</v>
      </c>
      <c r="N28" s="1">
        <f t="shared" ref="N28:N31" si="18">-M28/L28*100</f>
        <v>-9.4728584955033135</v>
      </c>
      <c r="O28" s="17">
        <f t="shared" si="5"/>
        <v>1.8900000000000001</v>
      </c>
      <c r="P28" s="1"/>
      <c r="Q28" s="1">
        <f t="shared" ref="Q28:Q31" si="19">(N28+O28)/$P$29*-1</f>
        <v>8.9592432769886532</v>
      </c>
      <c r="R28" s="1">
        <f t="shared" si="7"/>
        <v>1490049</v>
      </c>
      <c r="S28" s="18">
        <f t="shared" si="8"/>
        <v>0.94704871380840472</v>
      </c>
      <c r="T28" s="17">
        <f t="shared" si="9"/>
        <v>7.1733092816606572</v>
      </c>
      <c r="U28" s="1">
        <v>31.28</v>
      </c>
      <c r="V28" s="1"/>
    </row>
    <row r="29" spans="1:22" x14ac:dyDescent="0.25">
      <c r="A29" s="1" t="s">
        <v>5</v>
      </c>
      <c r="B29" s="10">
        <v>2012</v>
      </c>
      <c r="C29" s="5">
        <v>1.2</v>
      </c>
      <c r="D29" s="5">
        <v>13.3</v>
      </c>
      <c r="E29">
        <f t="shared" si="0"/>
        <v>-0.13667713987954411</v>
      </c>
      <c r="F29">
        <f t="shared" si="1"/>
        <v>0.85064623518306648</v>
      </c>
      <c r="H29" s="4">
        <v>170156010</v>
      </c>
      <c r="I29" s="4">
        <v>154343805</v>
      </c>
      <c r="J29" s="5">
        <v>1.2</v>
      </c>
      <c r="K29" s="4">
        <v>3314727</v>
      </c>
      <c r="L29" s="1">
        <f t="shared" si="12"/>
        <v>176861521</v>
      </c>
      <c r="M29" s="1">
        <f t="shared" si="13"/>
        <v>85323162.5</v>
      </c>
      <c r="N29" s="1">
        <f t="shared" si="18"/>
        <v>-48.242920233621653</v>
      </c>
      <c r="O29" s="17">
        <f t="shared" si="5"/>
        <v>1.5649999999999999</v>
      </c>
      <c r="P29" s="1">
        <v>0.84637265236222425</v>
      </c>
      <c r="Q29" s="1">
        <f t="shared" si="19"/>
        <v>55.150553486509374</v>
      </c>
      <c r="R29" s="1">
        <f t="shared" si="7"/>
        <v>2613666</v>
      </c>
      <c r="S29" s="18">
        <f t="shared" si="8"/>
        <v>1.4778036427720194</v>
      </c>
      <c r="T29" s="17">
        <f t="shared" si="9"/>
        <v>7.9310669441853276</v>
      </c>
      <c r="U29" s="1">
        <v>27.27</v>
      </c>
      <c r="V29" s="1"/>
    </row>
    <row r="30" spans="1:22" x14ac:dyDescent="0.25">
      <c r="A30" s="1" t="s">
        <v>5</v>
      </c>
      <c r="B30" s="10">
        <v>2013</v>
      </c>
      <c r="C30" s="5">
        <v>0.4</v>
      </c>
      <c r="D30" s="5">
        <v>4.3</v>
      </c>
      <c r="E30">
        <f t="shared" si="0"/>
        <v>-9.6910013008056448E-2</v>
      </c>
      <c r="F30">
        <f t="shared" si="1"/>
        <v>0.95424250943932487</v>
      </c>
      <c r="H30" s="4">
        <v>169835460</v>
      </c>
      <c r="I30" s="4">
        <v>14680317</v>
      </c>
      <c r="J30" s="5">
        <v>0.4</v>
      </c>
      <c r="K30" s="4">
        <v>4320661</v>
      </c>
      <c r="L30" s="1">
        <f t="shared" si="12"/>
        <v>169995735</v>
      </c>
      <c r="M30" s="1">
        <f t="shared" si="13"/>
        <v>84512061</v>
      </c>
      <c r="N30" s="1">
        <f t="shared" si="18"/>
        <v>-49.714224300980256</v>
      </c>
      <c r="O30" s="17">
        <f t="shared" si="5"/>
        <v>0.8</v>
      </c>
      <c r="P30" s="1"/>
      <c r="Q30" s="1">
        <f t="shared" si="19"/>
        <v>57.792775043547032</v>
      </c>
      <c r="R30" s="1">
        <f t="shared" si="7"/>
        <v>3817694</v>
      </c>
      <c r="S30" s="18">
        <f t="shared" si="8"/>
        <v>2.2457586950637323</v>
      </c>
      <c r="T30" s="17">
        <f t="shared" si="9"/>
        <v>7.9269186929965603</v>
      </c>
      <c r="U30" s="1">
        <v>28.23</v>
      </c>
      <c r="V30" s="1"/>
    </row>
    <row r="31" spans="1:22" x14ac:dyDescent="0.25">
      <c r="A31" s="1" t="s">
        <v>5</v>
      </c>
      <c r="B31" s="10">
        <v>2014</v>
      </c>
      <c r="C31" s="5">
        <v>0.03</v>
      </c>
      <c r="D31" s="5">
        <v>0.39</v>
      </c>
      <c r="E31">
        <f>LOG(IF(C31&gt;C30,C31,C30)-IF(C31&lt;C30,C31,C30))</f>
        <v>-0.43179827593300502</v>
      </c>
      <c r="F31">
        <f t="shared" si="1"/>
        <v>0.59217675739586673</v>
      </c>
      <c r="H31" s="4">
        <v>161093836</v>
      </c>
      <c r="I31" s="4">
        <v>14068297</v>
      </c>
      <c r="J31" s="5">
        <v>0.03</v>
      </c>
      <c r="K31" s="4">
        <v>5237236</v>
      </c>
      <c r="L31" s="1">
        <f t="shared" si="12"/>
        <v>165464648</v>
      </c>
      <c r="M31" s="1">
        <f t="shared" si="13"/>
        <v>14374307</v>
      </c>
      <c r="N31" s="1">
        <f t="shared" si="18"/>
        <v>-8.6872375300372315</v>
      </c>
      <c r="O31" s="17">
        <f t="shared" si="5"/>
        <v>0.21500000000000002</v>
      </c>
      <c r="P31" s="1"/>
      <c r="Q31" s="1">
        <f t="shared" si="19"/>
        <v>10.010055861789999</v>
      </c>
      <c r="R31" s="1">
        <f t="shared" si="7"/>
        <v>4778948.5</v>
      </c>
      <c r="S31" s="18">
        <f t="shared" si="8"/>
        <v>2.8881991154992814</v>
      </c>
      <c r="T31" s="17">
        <f t="shared" si="9"/>
        <v>7.1575869160864833</v>
      </c>
      <c r="U31" s="1">
        <v>30.29</v>
      </c>
      <c r="V31" s="1"/>
    </row>
    <row r="32" spans="1:22" x14ac:dyDescent="0.25">
      <c r="A32" s="1" t="s">
        <v>18</v>
      </c>
      <c r="B32" s="10">
        <v>2009</v>
      </c>
      <c r="C32" s="5">
        <v>1.54</v>
      </c>
      <c r="D32" s="5">
        <v>12</v>
      </c>
      <c r="H32" s="4">
        <v>19127427</v>
      </c>
      <c r="I32" s="4">
        <v>1796165</v>
      </c>
      <c r="J32" s="5">
        <v>1.54</v>
      </c>
      <c r="K32" s="4">
        <v>250618</v>
      </c>
      <c r="L32" s="1"/>
      <c r="M32" s="1"/>
      <c r="N32" s="1"/>
      <c r="O32" s="17"/>
      <c r="P32" s="1">
        <f>STDEVA(J32:J37)</f>
        <v>0.46570582639206992</v>
      </c>
      <c r="Q32" s="1"/>
      <c r="R32" s="1"/>
      <c r="S32" s="18"/>
      <c r="T32" s="17" t="e">
        <f t="shared" si="9"/>
        <v>#NUM!</v>
      </c>
      <c r="U32" s="1">
        <v>29.19</v>
      </c>
      <c r="V32" s="1"/>
    </row>
    <row r="33" spans="1:22" x14ac:dyDescent="0.25">
      <c r="A33" s="1" t="s">
        <v>18</v>
      </c>
      <c r="B33" s="10">
        <v>2010</v>
      </c>
      <c r="C33" s="5">
        <v>1.1299999999999999</v>
      </c>
      <c r="D33" s="5">
        <v>16.98</v>
      </c>
      <c r="E33">
        <f t="shared" si="0"/>
        <v>-0.38721614328026438</v>
      </c>
      <c r="F33">
        <f t="shared" si="1"/>
        <v>0.6972293427597176</v>
      </c>
      <c r="H33" s="4">
        <v>34389227</v>
      </c>
      <c r="I33" s="4">
        <v>2357637</v>
      </c>
      <c r="J33" s="5">
        <v>1.1299999999999999</v>
      </c>
      <c r="K33" s="4">
        <v>256043</v>
      </c>
      <c r="L33" s="1">
        <f t="shared" si="12"/>
        <v>26758327</v>
      </c>
      <c r="M33" s="1">
        <f t="shared" si="13"/>
        <v>2076901</v>
      </c>
      <c r="N33" s="1">
        <f>-M33/L33*100</f>
        <v>-7.7616997505113083</v>
      </c>
      <c r="O33" s="17">
        <f t="shared" si="5"/>
        <v>1.335</v>
      </c>
      <c r="P33" s="1"/>
      <c r="Q33" s="1">
        <f>(N33+O33)/$P$35*-1</f>
        <v>13.799912705195098</v>
      </c>
      <c r="R33" s="1">
        <f t="shared" si="7"/>
        <v>253330.5</v>
      </c>
      <c r="S33" s="18">
        <f t="shared" si="8"/>
        <v>0.94673519760783242</v>
      </c>
      <c r="T33" s="17">
        <f t="shared" si="9"/>
        <v>6.317415795438122</v>
      </c>
      <c r="U33" s="1">
        <v>28.23</v>
      </c>
      <c r="V33" s="1"/>
    </row>
    <row r="34" spans="1:22" x14ac:dyDescent="0.25">
      <c r="A34" s="1" t="s">
        <v>18</v>
      </c>
      <c r="B34" s="10">
        <v>2011</v>
      </c>
      <c r="C34" s="5">
        <v>1.06</v>
      </c>
      <c r="D34" s="5">
        <v>14.27</v>
      </c>
      <c r="E34">
        <f t="shared" si="0"/>
        <v>-1.1549019599857442</v>
      </c>
      <c r="F34">
        <f t="shared" si="1"/>
        <v>0.43296929087440589</v>
      </c>
      <c r="H34" s="4">
        <v>45025421</v>
      </c>
      <c r="I34" s="4">
        <v>3547632</v>
      </c>
      <c r="J34" s="5">
        <v>1.06</v>
      </c>
      <c r="K34" s="4">
        <v>327506</v>
      </c>
      <c r="L34" s="1">
        <f t="shared" si="12"/>
        <v>39707324</v>
      </c>
      <c r="M34" s="1">
        <f t="shared" si="13"/>
        <v>2952634.5</v>
      </c>
      <c r="N34" s="1">
        <f t="shared" ref="N34:N37" si="20">-M34/L34*100</f>
        <v>-7.4359946794702161</v>
      </c>
      <c r="O34" s="17">
        <f t="shared" si="5"/>
        <v>1.095</v>
      </c>
      <c r="P34" s="1"/>
      <c r="Q34" s="1">
        <f t="shared" ref="Q34:Q37" si="21">(N34+O34)/$P$35*-1</f>
        <v>13.615880068745026</v>
      </c>
      <c r="R34" s="1">
        <f t="shared" si="7"/>
        <v>291774.5</v>
      </c>
      <c r="S34" s="18">
        <f t="shared" si="8"/>
        <v>0.73481280178941299</v>
      </c>
      <c r="T34" s="17">
        <f t="shared" si="9"/>
        <v>6.4702096899527408</v>
      </c>
      <c r="U34" s="1">
        <v>31.28</v>
      </c>
      <c r="V34" s="1"/>
    </row>
    <row r="35" spans="1:22" x14ac:dyDescent="0.25">
      <c r="A35" s="1" t="s">
        <v>18</v>
      </c>
      <c r="B35" s="10">
        <v>2012</v>
      </c>
      <c r="C35" s="5">
        <v>0.9</v>
      </c>
      <c r="D35" s="5">
        <v>9.1199999999999992</v>
      </c>
      <c r="E35">
        <f t="shared" si="0"/>
        <v>-0.7958800173440751</v>
      </c>
      <c r="F35">
        <f t="shared" si="1"/>
        <v>0.71180722904119109</v>
      </c>
      <c r="H35" s="4">
        <v>52782831</v>
      </c>
      <c r="I35" s="4">
        <v>5393746</v>
      </c>
      <c r="J35" s="5">
        <v>0.9</v>
      </c>
      <c r="K35" s="4">
        <v>311834</v>
      </c>
      <c r="L35" s="1">
        <f t="shared" si="12"/>
        <v>48904126</v>
      </c>
      <c r="M35" s="1">
        <f t="shared" si="13"/>
        <v>4470689</v>
      </c>
      <c r="N35" s="1">
        <f t="shared" si="20"/>
        <v>-9.1417419462725906</v>
      </c>
      <c r="O35" s="17">
        <f t="shared" si="5"/>
        <v>0.98</v>
      </c>
      <c r="P35" s="1">
        <v>0.46570582639206992</v>
      </c>
      <c r="Q35" s="1">
        <f t="shared" si="21"/>
        <v>17.525531105125914</v>
      </c>
      <c r="R35" s="1">
        <f t="shared" si="7"/>
        <v>319670</v>
      </c>
      <c r="S35" s="18">
        <f t="shared" si="8"/>
        <v>0.65366672742500298</v>
      </c>
      <c r="T35" s="17">
        <f t="shared" si="9"/>
        <v>6.650374459561248</v>
      </c>
      <c r="U35" s="1">
        <v>27.27</v>
      </c>
      <c r="V35" s="1"/>
    </row>
    <row r="36" spans="1:22" x14ac:dyDescent="0.25">
      <c r="A36" s="1" t="s">
        <v>18</v>
      </c>
      <c r="B36" s="10">
        <v>2013</v>
      </c>
      <c r="C36" s="5">
        <v>0.25235356205050363</v>
      </c>
      <c r="D36" s="5">
        <v>2.5303190353725569</v>
      </c>
      <c r="E36">
        <f t="shared" si="0"/>
        <v>-0.18866201874794156</v>
      </c>
      <c r="F36">
        <f t="shared" si="1"/>
        <v>0.81886438900132175</v>
      </c>
      <c r="H36" s="4">
        <v>86226641</v>
      </c>
      <c r="I36" s="4">
        <v>8599548</v>
      </c>
      <c r="J36" s="5">
        <v>0.25235356205050363</v>
      </c>
      <c r="K36" s="4">
        <v>590246</v>
      </c>
      <c r="L36" s="1">
        <f t="shared" si="12"/>
        <v>69504736</v>
      </c>
      <c r="M36" s="1">
        <f t="shared" si="13"/>
        <v>6996647</v>
      </c>
      <c r="N36" s="1">
        <f t="shared" si="20"/>
        <v>-10.066432019826678</v>
      </c>
      <c r="O36" s="17">
        <f t="shared" si="5"/>
        <v>0.57617678102525183</v>
      </c>
      <c r="P36" s="1"/>
      <c r="Q36" s="1">
        <f t="shared" si="21"/>
        <v>20.378218826087306</v>
      </c>
      <c r="R36" s="1">
        <f t="shared" si="7"/>
        <v>451040</v>
      </c>
      <c r="S36" s="18">
        <f t="shared" si="8"/>
        <v>0.64893419636900718</v>
      </c>
      <c r="T36" s="17">
        <f t="shared" si="9"/>
        <v>6.8448899631190292</v>
      </c>
      <c r="U36" s="1">
        <v>28.23</v>
      </c>
      <c r="V36" s="1"/>
    </row>
    <row r="37" spans="1:22" x14ac:dyDescent="0.25">
      <c r="A37" s="1" t="s">
        <v>18</v>
      </c>
      <c r="B37" s="10">
        <v>2014</v>
      </c>
      <c r="C37" s="5">
        <v>0.4791548879627282</v>
      </c>
      <c r="D37" s="5">
        <v>5.3738384106103547</v>
      </c>
      <c r="E37">
        <f t="shared" si="0"/>
        <v>-0.64435441082551814</v>
      </c>
      <c r="F37">
        <f t="shared" si="1"/>
        <v>0.4538561918040096</v>
      </c>
      <c r="H37" s="4">
        <v>99524603</v>
      </c>
      <c r="I37" s="4">
        <v>8874048</v>
      </c>
      <c r="J37" s="5">
        <v>0.4791548879627282</v>
      </c>
      <c r="K37" s="4">
        <v>527397</v>
      </c>
      <c r="L37" s="1">
        <f t="shared" si="12"/>
        <v>92875622</v>
      </c>
      <c r="M37" s="1">
        <f t="shared" si="13"/>
        <v>8736798</v>
      </c>
      <c r="N37" s="1">
        <f t="shared" si="20"/>
        <v>-9.4069873362463188</v>
      </c>
      <c r="O37" s="17">
        <f t="shared" si="5"/>
        <v>0.36575422500661592</v>
      </c>
      <c r="P37" s="1"/>
      <c r="Q37" s="1">
        <f t="shared" si="21"/>
        <v>19.414043370005079</v>
      </c>
      <c r="R37" s="1">
        <f t="shared" si="7"/>
        <v>558821.5</v>
      </c>
      <c r="S37" s="18">
        <f t="shared" si="8"/>
        <v>0.6016880296101812</v>
      </c>
      <c r="T37" s="17">
        <f t="shared" si="9"/>
        <v>6.9413522946794286</v>
      </c>
      <c r="U37" s="1">
        <v>30.29</v>
      </c>
      <c r="V37" s="1"/>
    </row>
    <row r="38" spans="1:22" x14ac:dyDescent="0.25">
      <c r="A38" s="1" t="s">
        <v>19</v>
      </c>
      <c r="B38" s="10">
        <v>2009</v>
      </c>
      <c r="C38" s="5">
        <v>1.23</v>
      </c>
      <c r="D38" s="5">
        <v>8.9499999999999993</v>
      </c>
      <c r="H38" s="4">
        <v>7478452</v>
      </c>
      <c r="I38" s="4">
        <v>1116678</v>
      </c>
      <c r="J38" s="5">
        <v>1.23</v>
      </c>
      <c r="K38" s="4">
        <v>51901</v>
      </c>
      <c r="L38" s="1"/>
      <c r="M38" s="1"/>
      <c r="N38" s="1"/>
      <c r="O38" s="17"/>
      <c r="P38" s="1">
        <f>STDEVA(J38:J43)</f>
        <v>0.53471232976104488</v>
      </c>
      <c r="Q38" s="1"/>
      <c r="R38" s="1"/>
      <c r="S38" s="18"/>
      <c r="T38" s="17" t="e">
        <f t="shared" si="9"/>
        <v>#NUM!</v>
      </c>
      <c r="U38" s="1">
        <v>29.19</v>
      </c>
      <c r="V38" s="1"/>
    </row>
    <row r="39" spans="1:22" x14ac:dyDescent="0.25">
      <c r="A39" s="1" t="s">
        <v>19</v>
      </c>
      <c r="B39" s="10">
        <v>2010</v>
      </c>
      <c r="C39" s="5">
        <v>1.94</v>
      </c>
      <c r="D39" s="5">
        <v>13.02</v>
      </c>
      <c r="E39">
        <f t="shared" si="0"/>
        <v>-0.14874165128092473</v>
      </c>
      <c r="F39">
        <f t="shared" si="1"/>
        <v>0.60959440922522001</v>
      </c>
      <c r="H39" s="4">
        <v>12627784</v>
      </c>
      <c r="I39" s="4">
        <v>3224995</v>
      </c>
      <c r="J39" s="5">
        <v>1.94</v>
      </c>
      <c r="K39" s="4">
        <v>385565</v>
      </c>
      <c r="L39" s="1">
        <f t="shared" si="12"/>
        <v>10053118</v>
      </c>
      <c r="M39" s="1">
        <f t="shared" si="13"/>
        <v>2170836.5</v>
      </c>
      <c r="N39" s="1">
        <f>-M39/L39*100</f>
        <v>-21.593663776750656</v>
      </c>
      <c r="O39" s="17">
        <f t="shared" si="5"/>
        <v>1.585</v>
      </c>
      <c r="P39" s="1"/>
      <c r="Q39" s="1">
        <f>(N39+O39)/$P$41*-1</f>
        <v>37.419492057892576</v>
      </c>
      <c r="R39" s="1">
        <f t="shared" si="7"/>
        <v>218733</v>
      </c>
      <c r="S39" s="18">
        <f t="shared" si="8"/>
        <v>2.1757727304106051</v>
      </c>
      <c r="T39" s="17">
        <f t="shared" si="9"/>
        <v>6.3366271151072384</v>
      </c>
      <c r="U39" s="1">
        <v>28.23</v>
      </c>
      <c r="V39" s="1"/>
    </row>
    <row r="40" spans="1:22" x14ac:dyDescent="0.25">
      <c r="A40" s="1" t="s">
        <v>19</v>
      </c>
      <c r="B40" s="10">
        <v>2011</v>
      </c>
      <c r="C40" s="5">
        <v>2.21</v>
      </c>
      <c r="D40" s="5">
        <v>11.42</v>
      </c>
      <c r="E40">
        <f t="shared" si="0"/>
        <v>-0.56863623584101264</v>
      </c>
      <c r="F40">
        <f t="shared" si="1"/>
        <v>0.20411998265592468</v>
      </c>
      <c r="H40" s="4">
        <v>17849201</v>
      </c>
      <c r="I40" s="4">
        <v>3456133</v>
      </c>
      <c r="J40" s="5">
        <v>2.21</v>
      </c>
      <c r="K40" s="4">
        <v>433092</v>
      </c>
      <c r="L40" s="1">
        <f t="shared" si="12"/>
        <v>15238492.5</v>
      </c>
      <c r="M40" s="1">
        <f t="shared" si="13"/>
        <v>3340564</v>
      </c>
      <c r="N40" s="1">
        <f t="shared" ref="N40:N43" si="22">-M40/L40*100</f>
        <v>-21.921879739744597</v>
      </c>
      <c r="O40" s="17">
        <f t="shared" si="5"/>
        <v>2.0750000000000002</v>
      </c>
      <c r="P40" s="1"/>
      <c r="Q40" s="1">
        <f t="shared" ref="Q40:Q43" si="23">(N40+O40)/$P$41*-1</f>
        <v>37.116929300309714</v>
      </c>
      <c r="R40" s="1">
        <f t="shared" si="7"/>
        <v>409328.5</v>
      </c>
      <c r="S40" s="18">
        <f t="shared" si="8"/>
        <v>2.6861482525256353</v>
      </c>
      <c r="T40" s="17">
        <f t="shared" si="9"/>
        <v>6.5238197965748528</v>
      </c>
      <c r="U40" s="1">
        <v>31.28</v>
      </c>
      <c r="V40" s="1"/>
    </row>
    <row r="41" spans="1:22" x14ac:dyDescent="0.25">
      <c r="A41" s="1" t="s">
        <v>19</v>
      </c>
      <c r="B41" s="10">
        <v>2012</v>
      </c>
      <c r="C41" s="5">
        <v>1.89</v>
      </c>
      <c r="D41" s="5">
        <v>11.38</v>
      </c>
      <c r="E41">
        <f t="shared" si="0"/>
        <v>-0.49485002168009395</v>
      </c>
      <c r="F41">
        <f t="shared" si="1"/>
        <v>-1.3979400086720468</v>
      </c>
      <c r="H41" s="4">
        <v>18580999</v>
      </c>
      <c r="I41" s="4">
        <v>3444868</v>
      </c>
      <c r="J41" s="5">
        <v>1.89</v>
      </c>
      <c r="K41" s="4">
        <v>574958</v>
      </c>
      <c r="L41" s="1">
        <f t="shared" si="12"/>
        <v>18215100</v>
      </c>
      <c r="M41" s="1">
        <f t="shared" si="13"/>
        <v>3450500.5</v>
      </c>
      <c r="N41" s="1">
        <f t="shared" si="22"/>
        <v>-18.943077446733753</v>
      </c>
      <c r="O41" s="17">
        <f t="shared" si="5"/>
        <v>2.0499999999999998</v>
      </c>
      <c r="P41" s="1">
        <v>0.53471232976104488</v>
      </c>
      <c r="Q41" s="1">
        <f t="shared" si="23"/>
        <v>31.592833204880503</v>
      </c>
      <c r="R41" s="1">
        <f t="shared" si="7"/>
        <v>504025</v>
      </c>
      <c r="S41" s="18">
        <f t="shared" si="8"/>
        <v>2.7670723740193575</v>
      </c>
      <c r="T41" s="17">
        <f t="shared" si="9"/>
        <v>6.5378820946741216</v>
      </c>
      <c r="U41" s="1">
        <v>27.27</v>
      </c>
      <c r="V41" s="1"/>
    </row>
    <row r="42" spans="1:22" x14ac:dyDescent="0.25">
      <c r="A42" s="1" t="s">
        <v>19</v>
      </c>
      <c r="B42" s="10">
        <v>2013</v>
      </c>
      <c r="C42" s="5">
        <v>1.46</v>
      </c>
      <c r="D42" s="5">
        <v>9.93</v>
      </c>
      <c r="E42">
        <f t="shared" si="0"/>
        <v>-0.36653154442041352</v>
      </c>
      <c r="F42">
        <f t="shared" si="1"/>
        <v>0.16136800223497522</v>
      </c>
      <c r="H42" s="4">
        <v>21372115</v>
      </c>
      <c r="I42" s="4">
        <v>3475706</v>
      </c>
      <c r="J42" s="5">
        <v>1.46</v>
      </c>
      <c r="K42" s="4">
        <v>661721</v>
      </c>
      <c r="L42" s="1">
        <f t="shared" si="12"/>
        <v>19976557</v>
      </c>
      <c r="M42" s="1">
        <f t="shared" si="13"/>
        <v>3460287</v>
      </c>
      <c r="N42" s="1">
        <f t="shared" si="22"/>
        <v>-17.32173867598906</v>
      </c>
      <c r="O42" s="17">
        <f t="shared" si="5"/>
        <v>1.6749999999999998</v>
      </c>
      <c r="P42" s="1"/>
      <c r="Q42" s="1">
        <f t="shared" si="23"/>
        <v>29.26197472009175</v>
      </c>
      <c r="R42" s="1">
        <f t="shared" si="7"/>
        <v>618339.5</v>
      </c>
      <c r="S42" s="18">
        <f t="shared" si="8"/>
        <v>3.0953256860028482</v>
      </c>
      <c r="T42" s="17">
        <f t="shared" si="9"/>
        <v>6.5391121211474497</v>
      </c>
      <c r="U42" s="1">
        <v>28.23</v>
      </c>
      <c r="V42" s="1"/>
    </row>
    <row r="43" spans="1:22" x14ac:dyDescent="0.25">
      <c r="A43" s="1" t="s">
        <v>19</v>
      </c>
      <c r="B43" s="10">
        <v>2014</v>
      </c>
      <c r="C43" s="5">
        <v>0.76139873370439293</v>
      </c>
      <c r="D43" s="5">
        <v>5.2291142939270365</v>
      </c>
      <c r="E43">
        <f t="shared" si="0"/>
        <v>-0.1557706314886724</v>
      </c>
      <c r="F43">
        <f t="shared" si="1"/>
        <v>0.67217969219543316</v>
      </c>
      <c r="H43" s="4">
        <v>23103926</v>
      </c>
      <c r="I43" s="4">
        <v>3364107</v>
      </c>
      <c r="J43" s="5">
        <v>0.76139873370439293</v>
      </c>
      <c r="K43" s="4">
        <v>958094</v>
      </c>
      <c r="L43" s="1">
        <f t="shared" si="12"/>
        <v>22238020.5</v>
      </c>
      <c r="M43" s="1">
        <f t="shared" si="13"/>
        <v>3419906.5</v>
      </c>
      <c r="N43" s="1">
        <f t="shared" si="22"/>
        <v>-15.378646224379549</v>
      </c>
      <c r="O43" s="17">
        <f t="shared" si="5"/>
        <v>1.1106993668521965</v>
      </c>
      <c r="P43" s="1"/>
      <c r="Q43" s="1">
        <f t="shared" si="23"/>
        <v>26.683407251715121</v>
      </c>
      <c r="R43" s="1">
        <f t="shared" si="7"/>
        <v>809907.5</v>
      </c>
      <c r="S43" s="18">
        <f t="shared" si="8"/>
        <v>3.641994574112386</v>
      </c>
      <c r="T43" s="17">
        <f t="shared" si="9"/>
        <v>6.5340142326382571</v>
      </c>
      <c r="U43" s="1">
        <v>30.29</v>
      </c>
      <c r="V43" s="1"/>
    </row>
    <row r="44" spans="1:22" x14ac:dyDescent="0.25">
      <c r="A44" s="1" t="s">
        <v>6</v>
      </c>
      <c r="B44" s="10">
        <v>2009</v>
      </c>
      <c r="C44" s="5">
        <v>1.8</v>
      </c>
      <c r="D44" s="5">
        <v>37.1</v>
      </c>
      <c r="H44" s="4">
        <v>63882044</v>
      </c>
      <c r="I44" s="4">
        <v>3553452</v>
      </c>
      <c r="J44" s="5">
        <v>1.8</v>
      </c>
      <c r="K44" s="4">
        <v>258567</v>
      </c>
      <c r="L44" s="1"/>
      <c r="M44" s="1"/>
      <c r="N44" s="1"/>
      <c r="O44" s="17"/>
      <c r="P44" s="1">
        <f>STDEVA(J44:J49)</f>
        <v>0.72189835620124621</v>
      </c>
      <c r="Q44" s="1"/>
      <c r="R44" s="1"/>
      <c r="S44" s="18"/>
      <c r="T44" s="17" t="e">
        <f t="shared" si="9"/>
        <v>#NUM!</v>
      </c>
      <c r="U44" s="1">
        <v>29.19</v>
      </c>
      <c r="V44" s="1"/>
    </row>
    <row r="45" spans="1:22" x14ac:dyDescent="0.25">
      <c r="A45" s="1" t="s">
        <v>6</v>
      </c>
      <c r="B45" s="10">
        <v>2010</v>
      </c>
      <c r="C45" s="5">
        <v>1.55</v>
      </c>
      <c r="D45" s="5">
        <v>35.1</v>
      </c>
      <c r="E45">
        <f t="shared" si="0"/>
        <v>-0.6020599913279624</v>
      </c>
      <c r="F45">
        <f t="shared" si="1"/>
        <v>0.3010299956639812</v>
      </c>
      <c r="H45" s="4">
        <v>115336083</v>
      </c>
      <c r="I45" s="4">
        <v>6327589</v>
      </c>
      <c r="J45" s="5">
        <v>1.55</v>
      </c>
      <c r="K45" s="4">
        <v>615381</v>
      </c>
      <c r="L45" s="1">
        <f t="shared" si="12"/>
        <v>89609063.5</v>
      </c>
      <c r="M45" s="1">
        <f t="shared" si="13"/>
        <v>4940520.5</v>
      </c>
      <c r="N45" s="1">
        <f>-M45/L45*100</f>
        <v>-5.5134160619812755</v>
      </c>
      <c r="O45" s="17">
        <f t="shared" si="5"/>
        <v>1.675</v>
      </c>
      <c r="P45" s="1"/>
      <c r="Q45" s="1">
        <f>(N45+O45)/$P$47*-1</f>
        <v>5.3171142848692492</v>
      </c>
      <c r="R45" s="1">
        <f t="shared" si="7"/>
        <v>436974</v>
      </c>
      <c r="S45" s="18">
        <f t="shared" si="8"/>
        <v>0.48764486864657386</v>
      </c>
      <c r="T45" s="17">
        <f t="shared" si="9"/>
        <v>6.6937727056786764</v>
      </c>
      <c r="U45" s="1">
        <v>28.23</v>
      </c>
      <c r="V45" s="1"/>
    </row>
    <row r="46" spans="1:22" x14ac:dyDescent="0.25">
      <c r="A46" s="1" t="s">
        <v>6</v>
      </c>
      <c r="B46" s="10">
        <v>2011</v>
      </c>
      <c r="C46" s="5">
        <v>0.7</v>
      </c>
      <c r="D46" s="5">
        <v>14.1</v>
      </c>
      <c r="E46">
        <f t="shared" si="0"/>
        <v>-7.0581074285707215E-2</v>
      </c>
      <c r="F46">
        <f t="shared" si="1"/>
        <v>1.3222192947339193</v>
      </c>
      <c r="H46" s="4">
        <v>114374998</v>
      </c>
      <c r="I46" s="4">
        <v>8400607</v>
      </c>
      <c r="J46" s="5">
        <v>0.7</v>
      </c>
      <c r="K46" s="4">
        <v>724903</v>
      </c>
      <c r="L46" s="1">
        <f t="shared" si="12"/>
        <v>114855540.5</v>
      </c>
      <c r="M46" s="1">
        <f t="shared" si="13"/>
        <v>7364098</v>
      </c>
      <c r="N46" s="1">
        <f t="shared" ref="N46:N49" si="24">-M46/L46*100</f>
        <v>-6.4116175570999117</v>
      </c>
      <c r="O46" s="17">
        <f t="shared" si="5"/>
        <v>1.125</v>
      </c>
      <c r="P46" s="1"/>
      <c r="Q46" s="1">
        <f t="shared" ref="Q46:Q49" si="25">(N46+O46)/$P$47*-1</f>
        <v>7.3232159509532702</v>
      </c>
      <c r="R46" s="1">
        <f t="shared" si="7"/>
        <v>670142</v>
      </c>
      <c r="S46" s="18">
        <f t="shared" si="8"/>
        <v>0.58346510502033633</v>
      </c>
      <c r="T46" s="17">
        <f t="shared" si="9"/>
        <v>6.8671195593778798</v>
      </c>
      <c r="U46" s="1">
        <v>31.28</v>
      </c>
      <c r="V46" s="1"/>
    </row>
    <row r="47" spans="1:22" x14ac:dyDescent="0.25">
      <c r="A47" s="1" t="s">
        <v>6</v>
      </c>
      <c r="B47" s="10">
        <v>2012</v>
      </c>
      <c r="C47" s="5">
        <v>0.20597438710397686</v>
      </c>
      <c r="D47" s="5">
        <v>2.4907945858490472</v>
      </c>
      <c r="E47">
        <f t="shared" si="0"/>
        <v>-0.30625053437381888</v>
      </c>
      <c r="F47">
        <f t="shared" si="1"/>
        <v>1.0648024957024909</v>
      </c>
      <c r="H47" s="4">
        <v>109923376</v>
      </c>
      <c r="I47" s="4">
        <v>9090031</v>
      </c>
      <c r="J47" s="5">
        <v>0.20597438710397686</v>
      </c>
      <c r="K47" s="4">
        <v>900846</v>
      </c>
      <c r="L47" s="1">
        <f t="shared" si="12"/>
        <v>112149187</v>
      </c>
      <c r="M47" s="1">
        <f t="shared" si="13"/>
        <v>8745319</v>
      </c>
      <c r="N47" s="1">
        <f t="shared" si="24"/>
        <v>-7.7979334794464448</v>
      </c>
      <c r="O47" s="17">
        <f t="shared" si="5"/>
        <v>0.45298719355198841</v>
      </c>
      <c r="P47" s="1">
        <v>0.72189835620124621</v>
      </c>
      <c r="Q47" s="1">
        <f t="shared" si="25"/>
        <v>10.174488171083851</v>
      </c>
      <c r="R47" s="1">
        <f t="shared" si="7"/>
        <v>812874.5</v>
      </c>
      <c r="S47" s="18">
        <f t="shared" si="8"/>
        <v>0.72481533013698973</v>
      </c>
      <c r="T47" s="17">
        <f t="shared" si="9"/>
        <v>6.9417756557144052</v>
      </c>
      <c r="U47" s="1">
        <v>27.27</v>
      </c>
      <c r="V47" s="1"/>
    </row>
    <row r="48" spans="1:22" x14ac:dyDescent="0.25">
      <c r="A48" s="1" t="s">
        <v>6</v>
      </c>
      <c r="B48" s="10">
        <v>2013</v>
      </c>
      <c r="C48" s="5">
        <v>0.30796094234599447</v>
      </c>
      <c r="D48" s="5">
        <v>3.5045990744693305</v>
      </c>
      <c r="E48">
        <f t="shared" si="0"/>
        <v>-0.99145707695434027</v>
      </c>
      <c r="F48">
        <f t="shared" si="1"/>
        <v>5.9542097308480724E-3</v>
      </c>
      <c r="H48" s="4">
        <v>107114882</v>
      </c>
      <c r="I48" s="4">
        <v>9412546</v>
      </c>
      <c r="J48" s="5">
        <v>0.30796094234599447</v>
      </c>
      <c r="K48" s="4">
        <v>847478</v>
      </c>
      <c r="L48" s="1">
        <f t="shared" si="12"/>
        <v>108519129</v>
      </c>
      <c r="M48" s="1">
        <f t="shared" si="13"/>
        <v>9251288.5</v>
      </c>
      <c r="N48" s="1">
        <f t="shared" si="24"/>
        <v>-8.5250301815452278</v>
      </c>
      <c r="O48" s="17">
        <f t="shared" si="5"/>
        <v>0.25696766472498567</v>
      </c>
      <c r="P48" s="1"/>
      <c r="Q48" s="1">
        <f t="shared" si="25"/>
        <v>11.45322252890035</v>
      </c>
      <c r="R48" s="1">
        <f t="shared" si="7"/>
        <v>874162</v>
      </c>
      <c r="S48" s="18">
        <f t="shared" si="8"/>
        <v>0.80553724311591191</v>
      </c>
      <c r="T48" s="17">
        <f t="shared" si="9"/>
        <v>6.9662022245735162</v>
      </c>
      <c r="U48" s="1">
        <v>28.23</v>
      </c>
      <c r="V48" s="1"/>
    </row>
    <row r="49" spans="1:22" x14ac:dyDescent="0.25">
      <c r="A49" s="1" t="s">
        <v>6</v>
      </c>
      <c r="B49" s="10">
        <v>2014</v>
      </c>
      <c r="C49" s="5">
        <v>0.13678041780728198</v>
      </c>
      <c r="D49" s="5">
        <v>1.7228380799399474</v>
      </c>
      <c r="E49">
        <f t="shared" si="0"/>
        <v>-0.76654564717344431</v>
      </c>
      <c r="F49">
        <f t="shared" si="1"/>
        <v>0.2508494473335684</v>
      </c>
      <c r="H49" s="4">
        <v>104368741</v>
      </c>
      <c r="I49" s="4">
        <v>8286095</v>
      </c>
      <c r="J49" s="5">
        <v>0.13678041780728198</v>
      </c>
      <c r="K49" s="4">
        <v>761082</v>
      </c>
      <c r="L49" s="1">
        <f t="shared" si="12"/>
        <v>105741811.5</v>
      </c>
      <c r="M49" s="1">
        <f t="shared" si="13"/>
        <v>8849320.5</v>
      </c>
      <c r="N49" s="1">
        <f t="shared" si="24"/>
        <v>-8.3687997911781569</v>
      </c>
      <c r="O49" s="17">
        <f t="shared" si="5"/>
        <v>0.22237068007663824</v>
      </c>
      <c r="P49" s="1"/>
      <c r="Q49" s="1">
        <f t="shared" si="25"/>
        <v>11.284731487642436</v>
      </c>
      <c r="R49" s="1">
        <f t="shared" si="7"/>
        <v>804280</v>
      </c>
      <c r="S49" s="18">
        <f t="shared" si="8"/>
        <v>0.76060735918071543</v>
      </c>
      <c r="T49" s="17">
        <f t="shared" si="9"/>
        <v>6.94690992443455</v>
      </c>
      <c r="U49" s="1">
        <v>30.29</v>
      </c>
      <c r="V49" s="1"/>
    </row>
    <row r="50" spans="1:22" x14ac:dyDescent="0.25">
      <c r="A50" s="1" t="s">
        <v>7</v>
      </c>
      <c r="B50" s="10">
        <v>2009</v>
      </c>
      <c r="C50" s="5">
        <v>2.66</v>
      </c>
      <c r="D50" s="5">
        <v>26.61</v>
      </c>
      <c r="H50" s="4">
        <v>69008288</v>
      </c>
      <c r="I50" s="4">
        <v>6172886</v>
      </c>
      <c r="J50" s="5">
        <v>2.66</v>
      </c>
      <c r="K50" s="4">
        <v>623041</v>
      </c>
      <c r="L50" s="1"/>
      <c r="M50" s="1"/>
      <c r="N50" s="1"/>
      <c r="O50" s="17"/>
      <c r="P50" s="1">
        <f>STDEVA(J50:J55)</f>
        <v>0.59081864109612037</v>
      </c>
      <c r="Q50" s="1"/>
      <c r="R50" s="1"/>
      <c r="S50" s="18"/>
      <c r="T50" s="17" t="e">
        <f t="shared" si="9"/>
        <v>#NUM!</v>
      </c>
      <c r="U50" s="1">
        <v>29.19</v>
      </c>
      <c r="V50" s="1"/>
    </row>
    <row r="51" spans="1:22" x14ac:dyDescent="0.25">
      <c r="A51" s="1" t="s">
        <v>7</v>
      </c>
      <c r="B51" s="10">
        <v>2010</v>
      </c>
      <c r="C51" s="5">
        <v>2.54</v>
      </c>
      <c r="D51" s="5">
        <v>29</v>
      </c>
      <c r="E51">
        <f t="shared" si="0"/>
        <v>-0.92081875395237478</v>
      </c>
      <c r="F51">
        <f t="shared" si="1"/>
        <v>0.3783979009481378</v>
      </c>
      <c r="H51" s="4">
        <v>109623198</v>
      </c>
      <c r="I51" s="4">
        <v>7553765</v>
      </c>
      <c r="J51" s="5">
        <v>2.54</v>
      </c>
      <c r="K51" s="4">
        <v>1223527</v>
      </c>
      <c r="L51" s="1">
        <f t="shared" si="12"/>
        <v>89315743</v>
      </c>
      <c r="M51" s="1">
        <f t="shared" si="13"/>
        <v>6863325.5</v>
      </c>
      <c r="N51" s="1">
        <f>-M51/L51*100</f>
        <v>-7.6843401504256645</v>
      </c>
      <c r="O51" s="17">
        <f t="shared" si="5"/>
        <v>2.6</v>
      </c>
      <c r="P51" s="1"/>
      <c r="Q51" s="1">
        <f>(N51+O51)/$P$53*-1</f>
        <v>8.6055851944564701</v>
      </c>
      <c r="R51" s="1">
        <f t="shared" si="7"/>
        <v>923284</v>
      </c>
      <c r="S51" s="18">
        <f t="shared" si="8"/>
        <v>1.03373041413315</v>
      </c>
      <c r="T51" s="17">
        <f t="shared" si="9"/>
        <v>6.8365345962244426</v>
      </c>
      <c r="U51" s="1">
        <v>28.23</v>
      </c>
      <c r="V51" s="1"/>
    </row>
    <row r="52" spans="1:22" x14ac:dyDescent="0.25">
      <c r="A52" s="1" t="s">
        <v>7</v>
      </c>
      <c r="B52" s="10">
        <v>2011</v>
      </c>
      <c r="C52" s="5">
        <v>2.11</v>
      </c>
      <c r="D52" s="5">
        <v>28.34</v>
      </c>
      <c r="E52">
        <f t="shared" si="0"/>
        <v>-0.3665315444204133</v>
      </c>
      <c r="F52">
        <f t="shared" si="1"/>
        <v>-0.18045606445813123</v>
      </c>
      <c r="H52" s="4">
        <v>138831492</v>
      </c>
      <c r="I52" s="4">
        <v>7547587</v>
      </c>
      <c r="J52" s="5">
        <v>2.11</v>
      </c>
      <c r="K52" s="4">
        <v>1551406</v>
      </c>
      <c r="L52" s="1">
        <f t="shared" si="12"/>
        <v>124227345</v>
      </c>
      <c r="M52" s="1">
        <f t="shared" si="13"/>
        <v>7550676</v>
      </c>
      <c r="N52" s="1">
        <f t="shared" ref="N52:N55" si="26">-M52/L52*100</f>
        <v>-6.0781110632284703</v>
      </c>
      <c r="O52" s="17">
        <f t="shared" si="5"/>
        <v>2.3250000000000002</v>
      </c>
      <c r="P52" s="1"/>
      <c r="Q52" s="1">
        <f t="shared" ref="Q52:Q55" si="27">(N52+O52)/$P$53*-1</f>
        <v>6.3523910759915854</v>
      </c>
      <c r="R52" s="1">
        <f t="shared" si="7"/>
        <v>1387466.5</v>
      </c>
      <c r="S52" s="18">
        <f t="shared" si="8"/>
        <v>1.1168768840708945</v>
      </c>
      <c r="T52" s="17">
        <f t="shared" si="9"/>
        <v>6.8779858350632761</v>
      </c>
      <c r="U52" s="1">
        <v>31.28</v>
      </c>
      <c r="V52" s="1"/>
    </row>
    <row r="53" spans="1:22" x14ac:dyDescent="0.25">
      <c r="A53" s="1" t="s">
        <v>7</v>
      </c>
      <c r="B53" s="10">
        <v>2012</v>
      </c>
      <c r="C53" s="5">
        <v>1.97</v>
      </c>
      <c r="D53" s="5">
        <v>27.46</v>
      </c>
      <c r="E53">
        <f t="shared" si="0"/>
        <v>-0.85387196432176227</v>
      </c>
      <c r="F53">
        <f t="shared" si="1"/>
        <v>-5.5517327849831863E-2</v>
      </c>
      <c r="H53" s="4">
        <v>175609964</v>
      </c>
      <c r="I53" s="4">
        <v>10320233</v>
      </c>
      <c r="J53" s="5">
        <v>1.97</v>
      </c>
      <c r="K53" s="4">
        <v>1497636</v>
      </c>
      <c r="L53" s="1">
        <f t="shared" si="12"/>
        <v>157220728</v>
      </c>
      <c r="M53" s="1">
        <f t="shared" si="13"/>
        <v>8933910</v>
      </c>
      <c r="N53" s="1">
        <f t="shared" si="26"/>
        <v>-5.6823995879220197</v>
      </c>
      <c r="O53" s="17">
        <f t="shared" si="5"/>
        <v>2.04</v>
      </c>
      <c r="P53" s="1">
        <v>0.59081864109612037</v>
      </c>
      <c r="Q53" s="1">
        <f t="shared" si="27"/>
        <v>6.1650045116457948</v>
      </c>
      <c r="R53" s="1">
        <f t="shared" si="7"/>
        <v>1524521</v>
      </c>
      <c r="S53" s="18">
        <f t="shared" si="8"/>
        <v>0.9696692156265807</v>
      </c>
      <c r="T53" s="17">
        <f t="shared" si="9"/>
        <v>6.9510415730854227</v>
      </c>
      <c r="U53" s="1">
        <v>27.27</v>
      </c>
      <c r="V53" s="1"/>
    </row>
    <row r="54" spans="1:22" x14ac:dyDescent="0.25">
      <c r="A54" s="1" t="s">
        <v>7</v>
      </c>
      <c r="B54" s="10">
        <v>2013</v>
      </c>
      <c r="C54" s="5">
        <v>1.28</v>
      </c>
      <c r="D54" s="5">
        <v>16.309999999999999</v>
      </c>
      <c r="E54">
        <f t="shared" si="0"/>
        <v>-0.16115090926274472</v>
      </c>
      <c r="F54">
        <f t="shared" si="1"/>
        <v>1.0472748673841796</v>
      </c>
      <c r="H54" s="4">
        <v>180381064</v>
      </c>
      <c r="I54" s="4">
        <v>11594671</v>
      </c>
      <c r="J54" s="5">
        <v>1.28</v>
      </c>
      <c r="K54" s="4">
        <v>1837348</v>
      </c>
      <c r="L54" s="1">
        <f t="shared" si="12"/>
        <v>177995514</v>
      </c>
      <c r="M54" s="1">
        <f t="shared" si="13"/>
        <v>10957452</v>
      </c>
      <c r="N54" s="1">
        <f t="shared" si="26"/>
        <v>-6.1560270558279351</v>
      </c>
      <c r="O54" s="17">
        <f t="shared" si="5"/>
        <v>1.625</v>
      </c>
      <c r="P54" s="1"/>
      <c r="Q54" s="1">
        <f t="shared" si="27"/>
        <v>7.6690658362128108</v>
      </c>
      <c r="R54" s="1">
        <f t="shared" si="7"/>
        <v>1667492</v>
      </c>
      <c r="S54" s="18">
        <f t="shared" si="8"/>
        <v>0.93681686831725419</v>
      </c>
      <c r="T54" s="17">
        <f t="shared" si="9"/>
        <v>7.0397095768682476</v>
      </c>
      <c r="U54" s="1">
        <v>28.23</v>
      </c>
      <c r="V54" s="1"/>
    </row>
    <row r="55" spans="1:22" x14ac:dyDescent="0.25">
      <c r="A55" s="1" t="s">
        <v>7</v>
      </c>
      <c r="B55" s="10">
        <v>2014</v>
      </c>
      <c r="C55" s="5">
        <v>1.3</v>
      </c>
      <c r="D55" s="5">
        <v>15.8</v>
      </c>
      <c r="E55">
        <f t="shared" si="0"/>
        <v>-1.6989700043360185</v>
      </c>
      <c r="F55">
        <f t="shared" si="1"/>
        <v>-0.29242982390206534</v>
      </c>
      <c r="H55" s="4">
        <v>200489173</v>
      </c>
      <c r="I55" s="4">
        <v>11932358</v>
      </c>
      <c r="J55" s="5">
        <v>1.3</v>
      </c>
      <c r="K55" s="4">
        <v>1927332</v>
      </c>
      <c r="L55" s="1">
        <f t="shared" si="12"/>
        <v>190435118.5</v>
      </c>
      <c r="M55" s="1">
        <f t="shared" si="13"/>
        <v>11763514.5</v>
      </c>
      <c r="N55" s="1">
        <f t="shared" si="26"/>
        <v>-6.1771770840681359</v>
      </c>
      <c r="O55" s="17">
        <f t="shared" si="5"/>
        <v>1.29</v>
      </c>
      <c r="P55" s="1"/>
      <c r="Q55" s="1">
        <f t="shared" si="27"/>
        <v>8.2718735397399907</v>
      </c>
      <c r="R55" s="1">
        <f t="shared" si="7"/>
        <v>1882340</v>
      </c>
      <c r="S55" s="18">
        <f t="shared" si="8"/>
        <v>0.98844163556943943</v>
      </c>
      <c r="T55" s="17">
        <f t="shared" si="9"/>
        <v>7.070537092142243</v>
      </c>
      <c r="U55" s="1">
        <v>30.29</v>
      </c>
      <c r="V55" s="1"/>
    </row>
    <row r="56" spans="1:22" x14ac:dyDescent="0.25">
      <c r="A56" s="1" t="s">
        <v>20</v>
      </c>
      <c r="B56" s="10">
        <v>2009</v>
      </c>
      <c r="C56" s="5">
        <v>0.51434850393244391</v>
      </c>
      <c r="D56" s="5">
        <v>4.4906081158203337</v>
      </c>
      <c r="H56" s="4">
        <v>10938109</v>
      </c>
      <c r="I56" s="4">
        <v>1252837</v>
      </c>
      <c r="J56" s="5">
        <v>0.51434850393244391</v>
      </c>
      <c r="K56" s="4">
        <v>427587</v>
      </c>
      <c r="L56" s="1"/>
      <c r="M56" s="1"/>
      <c r="N56" s="1"/>
      <c r="O56" s="17"/>
      <c r="P56" s="1">
        <f>STDEVA(J56:J61)</f>
        <v>0.35411514524312493</v>
      </c>
      <c r="Q56" s="1"/>
      <c r="R56" s="1"/>
      <c r="S56" s="18"/>
      <c r="T56" s="17" t="e">
        <f t="shared" si="9"/>
        <v>#NUM!</v>
      </c>
      <c r="U56" s="1">
        <v>29.19</v>
      </c>
      <c r="V56" s="1"/>
    </row>
    <row r="57" spans="1:22" x14ac:dyDescent="0.25">
      <c r="A57" s="1" t="s">
        <v>20</v>
      </c>
      <c r="B57" s="10">
        <v>2010</v>
      </c>
      <c r="C57" s="5">
        <v>0.95537002426953599</v>
      </c>
      <c r="D57" s="5">
        <v>6.93047871662246</v>
      </c>
      <c r="E57">
        <f t="shared" si="0"/>
        <v>-0.35554021793439794</v>
      </c>
      <c r="F57">
        <f t="shared" si="1"/>
        <v>0.38736679402405977</v>
      </c>
      <c r="H57" s="4">
        <v>14508724</v>
      </c>
      <c r="I57" s="4">
        <v>2000035</v>
      </c>
      <c r="J57" s="5">
        <v>0.95537002426953599</v>
      </c>
      <c r="K57" s="4">
        <v>524641</v>
      </c>
      <c r="L57" s="1">
        <f t="shared" si="12"/>
        <v>12723416.5</v>
      </c>
      <c r="M57" s="1">
        <f t="shared" si="13"/>
        <v>1626436</v>
      </c>
      <c r="N57" s="1">
        <f>-M57/L57*100</f>
        <v>-12.783013116013297</v>
      </c>
      <c r="O57" s="17">
        <f t="shared" si="5"/>
        <v>0.7348592641009899</v>
      </c>
      <c r="P57" s="1"/>
      <c r="Q57" s="1">
        <f>(N57+O57)/$P$59*-1</f>
        <v>34.023266199587148</v>
      </c>
      <c r="R57" s="1">
        <f t="shared" si="7"/>
        <v>476114</v>
      </c>
      <c r="S57" s="18">
        <f t="shared" si="8"/>
        <v>3.7420295091338081</v>
      </c>
      <c r="T57" s="17">
        <f t="shared" si="9"/>
        <v>6.2112369785347514</v>
      </c>
      <c r="U57" s="1">
        <v>28.23</v>
      </c>
      <c r="V57" s="1"/>
    </row>
    <row r="58" spans="1:22" x14ac:dyDescent="0.25">
      <c r="A58" s="1" t="s">
        <v>20</v>
      </c>
      <c r="B58" s="10">
        <v>2011</v>
      </c>
      <c r="C58" s="5">
        <v>1.2633925748096364</v>
      </c>
      <c r="D58" s="5">
        <v>8.0105056248255675</v>
      </c>
      <c r="E58">
        <f t="shared" si="0"/>
        <v>-0.51141748734168668</v>
      </c>
      <c r="F58">
        <f t="shared" si="1"/>
        <v>3.3434575800422431E-2</v>
      </c>
      <c r="H58" s="4">
        <v>19037788</v>
      </c>
      <c r="I58" s="4">
        <v>3002582</v>
      </c>
      <c r="J58" s="5">
        <v>1.2633925748096364</v>
      </c>
      <c r="K58" s="4">
        <v>827490</v>
      </c>
      <c r="L58" s="1">
        <f t="shared" si="12"/>
        <v>16773256</v>
      </c>
      <c r="M58" s="1">
        <f t="shared" si="13"/>
        <v>2501308.5</v>
      </c>
      <c r="N58" s="1">
        <f t="shared" ref="N58:N61" si="28">-M58/L58*100</f>
        <v>-14.912480319861571</v>
      </c>
      <c r="O58" s="17">
        <f t="shared" si="5"/>
        <v>1.1093812995395862</v>
      </c>
      <c r="P58" s="1"/>
      <c r="Q58" s="1">
        <f>(N58+O58)/$P$59*-1</f>
        <v>38.979126438789244</v>
      </c>
      <c r="R58" s="1">
        <f t="shared" si="7"/>
        <v>676065.5</v>
      </c>
      <c r="S58" s="18">
        <f t="shared" si="8"/>
        <v>4.030615761185544</v>
      </c>
      <c r="T58" s="17">
        <f t="shared" si="9"/>
        <v>6.3981672589376579</v>
      </c>
      <c r="U58" s="1">
        <v>31.28</v>
      </c>
      <c r="V58" s="1"/>
    </row>
    <row r="59" spans="1:22" x14ac:dyDescent="0.25">
      <c r="A59" s="1" t="s">
        <v>20</v>
      </c>
      <c r="B59" s="10">
        <v>2012</v>
      </c>
      <c r="C59" s="5">
        <v>1.1284512965617732</v>
      </c>
      <c r="D59" s="5">
        <v>6.0163219522397728</v>
      </c>
      <c r="E59">
        <f t="shared" si="0"/>
        <v>-0.86985518025331809</v>
      </c>
      <c r="F59">
        <f t="shared" si="1"/>
        <v>0.29976515614057841</v>
      </c>
      <c r="H59" s="4">
        <v>16008223</v>
      </c>
      <c r="I59" s="4">
        <v>3002582</v>
      </c>
      <c r="J59" s="5">
        <v>1.1284512965617732</v>
      </c>
      <c r="K59" s="4">
        <v>830613</v>
      </c>
      <c r="L59" s="1">
        <f t="shared" si="12"/>
        <v>17523005.5</v>
      </c>
      <c r="M59" s="1">
        <f t="shared" si="13"/>
        <v>3002582</v>
      </c>
      <c r="N59" s="1">
        <f t="shared" si="28"/>
        <v>-17.135085644982535</v>
      </c>
      <c r="O59" s="17">
        <f t="shared" si="5"/>
        <v>1.1959219356857047</v>
      </c>
      <c r="P59" s="1">
        <v>0.35411514524312493</v>
      </c>
      <c r="Q59" s="1">
        <f>(N59+O59)/$P$59*-1</f>
        <v>45.011245419490528</v>
      </c>
      <c r="R59" s="1">
        <f t="shared" si="7"/>
        <v>829051.5</v>
      </c>
      <c r="S59" s="18">
        <f t="shared" si="8"/>
        <v>4.7312174843522135</v>
      </c>
      <c r="T59" s="17">
        <f t="shared" si="9"/>
        <v>6.477494876744796</v>
      </c>
      <c r="U59" s="1">
        <v>27.27</v>
      </c>
      <c r="V59" s="1"/>
    </row>
    <row r="60" spans="1:22" x14ac:dyDescent="0.25">
      <c r="A60" s="1" t="s">
        <v>20</v>
      </c>
      <c r="B60" s="10">
        <v>2013</v>
      </c>
      <c r="C60" s="5">
        <v>0.46844279027854563</v>
      </c>
      <c r="D60" s="5">
        <v>4.4903353180695813</v>
      </c>
      <c r="E60">
        <f t="shared" si="0"/>
        <v>-0.18045046717319002</v>
      </c>
      <c r="F60">
        <f t="shared" si="1"/>
        <v>0.18355072973186759</v>
      </c>
      <c r="H60" s="4">
        <v>28781743</v>
      </c>
      <c r="I60" s="4">
        <v>3002582</v>
      </c>
      <c r="J60" s="5">
        <v>0.46844279027854563</v>
      </c>
      <c r="K60" s="4">
        <v>938567</v>
      </c>
      <c r="L60" s="1">
        <f t="shared" si="12"/>
        <v>22394983</v>
      </c>
      <c r="M60" s="1">
        <f t="shared" si="13"/>
        <v>3002582</v>
      </c>
      <c r="N60" s="1">
        <f t="shared" si="28"/>
        <v>-13.407386824093592</v>
      </c>
      <c r="O60" s="17">
        <f t="shared" si="5"/>
        <v>0.79844704342015937</v>
      </c>
      <c r="P60" s="1"/>
      <c r="Q60" s="1">
        <f>(N60+O60)/$P$59*-1</f>
        <v>35.606892136783671</v>
      </c>
      <c r="R60" s="1">
        <f t="shared" si="7"/>
        <v>884590</v>
      </c>
      <c r="S60" s="18">
        <f t="shared" si="8"/>
        <v>3.9499471823666936</v>
      </c>
      <c r="T60" s="17">
        <f t="shared" si="9"/>
        <v>6.477494876744796</v>
      </c>
      <c r="U60" s="1">
        <v>28.23</v>
      </c>
      <c r="V60" s="1"/>
    </row>
    <row r="61" spans="1:22" x14ac:dyDescent="0.25">
      <c r="A61" s="1" t="s">
        <v>20</v>
      </c>
      <c r="B61" s="10">
        <v>2014</v>
      </c>
      <c r="C61" s="5">
        <v>0.50187694711442676</v>
      </c>
      <c r="D61" s="5">
        <v>6.23346839486815</v>
      </c>
      <c r="E61">
        <f t="shared" si="0"/>
        <v>-1.4758096246441745</v>
      </c>
      <c r="F61">
        <f t="shared" si="1"/>
        <v>0.24133054391614062</v>
      </c>
      <c r="H61" s="4">
        <v>37293006</v>
      </c>
      <c r="I61" s="4">
        <v>3002582</v>
      </c>
      <c r="J61" s="5">
        <v>0.50187694711442676</v>
      </c>
      <c r="K61" s="4">
        <v>926547</v>
      </c>
      <c r="L61" s="1">
        <f t="shared" si="12"/>
        <v>33037374.5</v>
      </c>
      <c r="M61" s="1">
        <f t="shared" si="13"/>
        <v>3002582</v>
      </c>
      <c r="N61" s="1">
        <f t="shared" si="28"/>
        <v>-9.0884401240782626</v>
      </c>
      <c r="O61" s="17">
        <f t="shared" si="5"/>
        <v>0.4851598686964862</v>
      </c>
      <c r="P61" s="1"/>
      <c r="Q61" s="1">
        <f>(N61+O61)/$P$59*-1</f>
        <v>24.295149108844299</v>
      </c>
      <c r="R61" s="1">
        <f t="shared" si="7"/>
        <v>932557</v>
      </c>
      <c r="S61" s="18">
        <f t="shared" si="8"/>
        <v>2.8227333863954596</v>
      </c>
      <c r="T61" s="17">
        <f t="shared" si="9"/>
        <v>6.477494876744796</v>
      </c>
      <c r="U61" s="1">
        <v>30.29</v>
      </c>
      <c r="V61" s="1"/>
    </row>
    <row r="62" spans="1:22" x14ac:dyDescent="0.25">
      <c r="A62" s="1" t="s">
        <v>8</v>
      </c>
      <c r="B62" s="10">
        <v>2009</v>
      </c>
      <c r="C62" s="5">
        <v>1.06</v>
      </c>
      <c r="D62" s="5">
        <v>19.88</v>
      </c>
      <c r="H62" s="4">
        <v>18689953</v>
      </c>
      <c r="I62" s="4">
        <v>1166039</v>
      </c>
      <c r="J62" s="5">
        <v>1.06</v>
      </c>
      <c r="K62" s="4">
        <v>107637</v>
      </c>
      <c r="L62" s="1"/>
      <c r="M62" s="1"/>
      <c r="N62" s="1"/>
      <c r="O62" s="17"/>
      <c r="P62" s="1">
        <f>STDEVA(J62:J67)</f>
        <v>0.59384234917902612</v>
      </c>
      <c r="Q62" s="1"/>
      <c r="R62" s="1"/>
      <c r="S62" s="18"/>
      <c r="T62" s="17" t="e">
        <f t="shared" si="9"/>
        <v>#NUM!</v>
      </c>
      <c r="U62" s="1">
        <v>29.19</v>
      </c>
      <c r="V62" s="1"/>
    </row>
    <row r="63" spans="1:22" x14ac:dyDescent="0.25">
      <c r="A63" s="1" t="s">
        <v>8</v>
      </c>
      <c r="B63" s="10">
        <v>2010</v>
      </c>
      <c r="C63" s="5">
        <v>1.28</v>
      </c>
      <c r="D63" s="5">
        <v>18.989999999999998</v>
      </c>
      <c r="E63">
        <f t="shared" si="0"/>
        <v>-0.65757731917779383</v>
      </c>
      <c r="F63">
        <f t="shared" si="1"/>
        <v>-5.0609993355086938E-2</v>
      </c>
      <c r="H63" s="4">
        <v>20016386</v>
      </c>
      <c r="I63" s="4">
        <v>2022338</v>
      </c>
      <c r="J63" s="5">
        <v>1.28</v>
      </c>
      <c r="K63" s="4">
        <v>106571</v>
      </c>
      <c r="L63" s="1">
        <f t="shared" si="12"/>
        <v>19353169.5</v>
      </c>
      <c r="M63" s="1">
        <f t="shared" si="13"/>
        <v>1594188.5</v>
      </c>
      <c r="N63" s="1">
        <f>-M63/L63*100</f>
        <v>-8.2373509930763529</v>
      </c>
      <c r="O63" s="17">
        <f t="shared" si="5"/>
        <v>1.17</v>
      </c>
      <c r="P63" s="1"/>
      <c r="Q63" s="1">
        <f>(N63+O63)/$P$65*-1</f>
        <v>11.901055899510718</v>
      </c>
      <c r="R63" s="1">
        <f t="shared" si="7"/>
        <v>107104</v>
      </c>
      <c r="S63" s="18">
        <f t="shared" si="8"/>
        <v>0.55341839485258471</v>
      </c>
      <c r="T63" s="17">
        <f t="shared" si="9"/>
        <v>6.2025396719344581</v>
      </c>
      <c r="U63" s="1">
        <v>28.23</v>
      </c>
      <c r="V63" s="1"/>
    </row>
    <row r="64" spans="1:22" x14ac:dyDescent="0.25">
      <c r="A64" s="1" t="s">
        <v>8</v>
      </c>
      <c r="B64" s="10">
        <v>2011</v>
      </c>
      <c r="C64" s="5">
        <v>0.99</v>
      </c>
      <c r="D64" s="5">
        <v>7.76</v>
      </c>
      <c r="E64">
        <f t="shared" si="0"/>
        <v>-0.53760200210104381</v>
      </c>
      <c r="F64">
        <f t="shared" si="1"/>
        <v>1.0503797562614576</v>
      </c>
      <c r="H64" s="4">
        <v>22496047</v>
      </c>
      <c r="I64" s="4">
        <v>3216001</v>
      </c>
      <c r="J64" s="5">
        <v>0.99</v>
      </c>
      <c r="K64" s="4">
        <v>139943</v>
      </c>
      <c r="L64" s="1">
        <f t="shared" si="12"/>
        <v>21256216.5</v>
      </c>
      <c r="M64" s="1">
        <f t="shared" si="13"/>
        <v>2619169.5</v>
      </c>
      <c r="N64" s="1">
        <f t="shared" ref="N64:N67" si="29">-M64/L64*100</f>
        <v>-12.321898866620971</v>
      </c>
      <c r="O64" s="17">
        <f t="shared" si="5"/>
        <v>1.135</v>
      </c>
      <c r="P64" s="1"/>
      <c r="Q64" s="1">
        <f t="shared" ref="Q64:Q67" si="30">(N64+O64)/$P$65*-1</f>
        <v>18.838162825683636</v>
      </c>
      <c r="R64" s="1">
        <f t="shared" si="7"/>
        <v>123257</v>
      </c>
      <c r="S64" s="18">
        <f t="shared" si="8"/>
        <v>0.57986330728236601</v>
      </c>
      <c r="T64" s="17">
        <f t="shared" si="9"/>
        <v>6.4181636047760131</v>
      </c>
      <c r="U64" s="1">
        <v>31.28</v>
      </c>
      <c r="V64" s="1"/>
    </row>
    <row r="65" spans="1:22" x14ac:dyDescent="0.25">
      <c r="A65" s="1" t="s">
        <v>8</v>
      </c>
      <c r="B65" s="10">
        <v>2012</v>
      </c>
      <c r="C65" s="5">
        <v>0.02</v>
      </c>
      <c r="D65" s="5">
        <v>0.1</v>
      </c>
      <c r="E65">
        <f t="shared" si="0"/>
        <v>-1.322826573375516E-2</v>
      </c>
      <c r="F65">
        <f t="shared" si="1"/>
        <v>0.88422876963260399</v>
      </c>
      <c r="H65" s="4">
        <v>21585214</v>
      </c>
      <c r="I65" s="4">
        <v>2980571</v>
      </c>
      <c r="J65" s="5">
        <v>0.02</v>
      </c>
      <c r="K65" s="4">
        <v>163463</v>
      </c>
      <c r="L65" s="1">
        <f t="shared" si="12"/>
        <v>22040630.5</v>
      </c>
      <c r="M65" s="1">
        <f t="shared" si="13"/>
        <v>3098286</v>
      </c>
      <c r="N65" s="1">
        <f t="shared" si="29"/>
        <v>-14.057156849483048</v>
      </c>
      <c r="O65" s="17">
        <f t="shared" si="5"/>
        <v>0.505</v>
      </c>
      <c r="P65" s="1">
        <v>0.59384234917902612</v>
      </c>
      <c r="Q65" s="1">
        <f t="shared" si="30"/>
        <v>22.821135724352775</v>
      </c>
      <c r="R65" s="1">
        <f t="shared" si="7"/>
        <v>151703</v>
      </c>
      <c r="S65" s="18">
        <f t="shared" si="8"/>
        <v>0.68828793259793541</v>
      </c>
      <c r="T65" s="17">
        <f t="shared" si="9"/>
        <v>6.4911215046074586</v>
      </c>
      <c r="U65" s="1">
        <v>27.27</v>
      </c>
      <c r="V65" s="1"/>
    </row>
    <row r="66" spans="1:22" x14ac:dyDescent="0.25">
      <c r="A66" s="1" t="s">
        <v>8</v>
      </c>
      <c r="B66" s="10">
        <v>2013</v>
      </c>
      <c r="C66" s="5">
        <v>0.08</v>
      </c>
      <c r="D66" s="5">
        <v>0.75</v>
      </c>
      <c r="E66">
        <f t="shared" si="0"/>
        <v>-1.2218487496163564</v>
      </c>
      <c r="F66">
        <f t="shared" si="1"/>
        <v>-0.18708664335714442</v>
      </c>
      <c r="H66" s="4">
        <v>29074356</v>
      </c>
      <c r="I66" s="4">
        <v>3203537</v>
      </c>
      <c r="J66" s="5">
        <v>0.08</v>
      </c>
      <c r="K66" s="4">
        <v>1044268</v>
      </c>
      <c r="L66" s="1">
        <f t="shared" si="12"/>
        <v>25329785</v>
      </c>
      <c r="M66" s="1">
        <f t="shared" si="13"/>
        <v>3092054</v>
      </c>
      <c r="N66" s="1">
        <f t="shared" si="29"/>
        <v>-12.207186124951317</v>
      </c>
      <c r="O66" s="17">
        <f t="shared" si="5"/>
        <v>0.05</v>
      </c>
      <c r="P66" s="1"/>
      <c r="Q66" s="1">
        <f t="shared" si="30"/>
        <v>20.472076708167339</v>
      </c>
      <c r="R66" s="1">
        <f t="shared" si="7"/>
        <v>603865.5</v>
      </c>
      <c r="S66" s="18">
        <f t="shared" si="8"/>
        <v>2.3840135239995131</v>
      </c>
      <c r="T66" s="17">
        <f t="shared" si="9"/>
        <v>6.4902470698831687</v>
      </c>
      <c r="U66" s="1">
        <v>28.23</v>
      </c>
      <c r="V66" s="1"/>
    </row>
    <row r="67" spans="1:22" x14ac:dyDescent="0.25">
      <c r="A67" s="1" t="s">
        <v>8</v>
      </c>
      <c r="B67" s="10">
        <v>2014</v>
      </c>
      <c r="C67" s="5">
        <v>2.2081018443676936E-2</v>
      </c>
      <c r="D67" s="5">
        <v>0.3</v>
      </c>
      <c r="E67">
        <f t="shared" si="0"/>
        <v>-1.237179083350235</v>
      </c>
      <c r="F67">
        <f t="shared" si="1"/>
        <v>-0.34678748622465633</v>
      </c>
      <c r="H67" s="4">
        <v>36837069</v>
      </c>
      <c r="I67" s="4">
        <v>3122672</v>
      </c>
      <c r="J67" s="5">
        <v>2.2081018443676936E-2</v>
      </c>
      <c r="K67" s="4">
        <v>1147557</v>
      </c>
      <c r="L67" s="1">
        <f t="shared" si="12"/>
        <v>32955712.5</v>
      </c>
      <c r="M67" s="1">
        <f t="shared" si="13"/>
        <v>3163104.5</v>
      </c>
      <c r="N67" s="1">
        <f t="shared" si="29"/>
        <v>-9.5980461657444067</v>
      </c>
      <c r="O67" s="17">
        <f t="shared" si="5"/>
        <v>5.1040509221838469E-2</v>
      </c>
      <c r="P67" s="1"/>
      <c r="Q67" s="1">
        <f t="shared" si="30"/>
        <v>16.076666929734959</v>
      </c>
      <c r="R67" s="1">
        <f t="shared" si="7"/>
        <v>1095912.5</v>
      </c>
      <c r="S67" s="18">
        <f t="shared" si="8"/>
        <v>3.3254098208315175</v>
      </c>
      <c r="T67" s="17">
        <f t="shared" si="9"/>
        <v>6.5001135400104664</v>
      </c>
      <c r="U67" s="1">
        <v>30.29</v>
      </c>
      <c r="V67" s="1"/>
    </row>
    <row r="68" spans="1:22" x14ac:dyDescent="0.25">
      <c r="A68" s="1" t="s">
        <v>21</v>
      </c>
      <c r="B68" s="10">
        <v>2009</v>
      </c>
      <c r="C68" s="5">
        <v>1.6792900328357891</v>
      </c>
      <c r="D68" s="5">
        <v>15.999945129562821</v>
      </c>
      <c r="H68" s="4">
        <v>10418510</v>
      </c>
      <c r="I68" s="4">
        <v>1093485</v>
      </c>
      <c r="J68" s="5">
        <v>1.6792900328357891</v>
      </c>
      <c r="K68" s="4">
        <v>91599</v>
      </c>
      <c r="L68" s="1"/>
      <c r="M68" s="1"/>
      <c r="N68" s="1"/>
      <c r="O68" s="17"/>
      <c r="P68" s="1">
        <f>STDEVA(J68:J73)</f>
        <v>0.84709310530938942</v>
      </c>
      <c r="Q68" s="1"/>
      <c r="R68" s="1"/>
      <c r="S68" s="18"/>
      <c r="T68" s="17" t="e">
        <f t="shared" ref="T68:T121" si="31">LOG(M68)</f>
        <v>#NUM!</v>
      </c>
      <c r="U68" s="1">
        <v>29.19</v>
      </c>
      <c r="V68" s="1"/>
    </row>
    <row r="69" spans="1:22" x14ac:dyDescent="0.25">
      <c r="A69" s="1" t="s">
        <v>21</v>
      </c>
      <c r="B69" s="10">
        <v>2010</v>
      </c>
      <c r="C69" s="5">
        <v>1.3359791065325666</v>
      </c>
      <c r="D69" s="5">
        <v>10.067621754355937</v>
      </c>
      <c r="E69">
        <f t="shared" ref="E69:E121" si="32">LOG(IF(C69&gt;C68,C69,C68)-IF(C69&lt;C68,C69,C68))</f>
        <v>-0.46431237438466394</v>
      </c>
      <c r="F69">
        <f t="shared" ref="F69:F120" si="33">LOG(IF(D69&gt;D68,D69,D68)-IF(D69&lt;D68,D69,D68))</f>
        <v>0.77322481670565668</v>
      </c>
      <c r="H69" s="4">
        <v>16378325</v>
      </c>
      <c r="I69" s="4">
        <v>2173413</v>
      </c>
      <c r="J69" s="5">
        <v>1.3359791065325666</v>
      </c>
      <c r="K69" s="4">
        <v>150284</v>
      </c>
      <c r="L69" s="1">
        <f t="shared" si="12"/>
        <v>13398417.5</v>
      </c>
      <c r="M69" s="1">
        <f t="shared" si="13"/>
        <v>1633449</v>
      </c>
      <c r="N69" s="1">
        <f>-M69/L69*100</f>
        <v>-12.191357673396878</v>
      </c>
      <c r="O69" s="17">
        <f t="shared" ref="O69:O121" si="34">AVERAGE(J68:J69)</f>
        <v>1.507634569684178</v>
      </c>
      <c r="P69" s="1"/>
      <c r="Q69" s="1">
        <f>(N69+O69)/$P$71*-1</f>
        <v>12.612218228137523</v>
      </c>
      <c r="R69" s="1">
        <f t="shared" ref="R69:R121" si="35">(K69+K68)/2</f>
        <v>120941.5</v>
      </c>
      <c r="S69" s="18">
        <f t="shared" ref="S69:S121" si="36">R69/L69*100</f>
        <v>0.90265510833648821</v>
      </c>
      <c r="T69" s="17">
        <f t="shared" si="31"/>
        <v>6.2131055793597607</v>
      </c>
      <c r="U69" s="1">
        <v>28.23</v>
      </c>
      <c r="V69" s="1"/>
    </row>
    <row r="70" spans="1:22" x14ac:dyDescent="0.25">
      <c r="A70" s="1" t="s">
        <v>21</v>
      </c>
      <c r="B70" s="10">
        <v>2011</v>
      </c>
      <c r="C70" s="5">
        <v>2.5381239001230855</v>
      </c>
      <c r="D70" s="5">
        <v>17.223432405394725</v>
      </c>
      <c r="E70">
        <f t="shared" si="32"/>
        <v>7.9956779871560468E-2</v>
      </c>
      <c r="F70">
        <f t="shared" si="33"/>
        <v>0.85465884023840699</v>
      </c>
      <c r="H70" s="4">
        <v>17582081</v>
      </c>
      <c r="I70" s="4">
        <v>2590976</v>
      </c>
      <c r="J70" s="5">
        <v>2.5381239001230855</v>
      </c>
      <c r="K70" s="4">
        <v>267484</v>
      </c>
      <c r="L70" s="1">
        <f t="shared" si="12"/>
        <v>16980203</v>
      </c>
      <c r="M70" s="1">
        <f t="shared" si="13"/>
        <v>2382194.5</v>
      </c>
      <c r="N70" s="1">
        <f t="shared" ref="N70:N73" si="37">-M70/L70*100</f>
        <v>-14.029246293463041</v>
      </c>
      <c r="O70" s="17">
        <f t="shared" si="34"/>
        <v>1.9370515033278259</v>
      </c>
      <c r="P70" s="1"/>
      <c r="Q70" s="1">
        <f t="shared" ref="Q70:Q73" si="38">(N70+O70)/$P$71*-1</f>
        <v>14.274930009870287</v>
      </c>
      <c r="R70" s="1">
        <f t="shared" si="35"/>
        <v>208884</v>
      </c>
      <c r="S70" s="18">
        <f t="shared" si="36"/>
        <v>1.2301619715618242</v>
      </c>
      <c r="T70" s="17">
        <f t="shared" si="31"/>
        <v>6.3769772176120174</v>
      </c>
      <c r="U70" s="1">
        <v>31.28</v>
      </c>
      <c r="V70" s="1"/>
    </row>
    <row r="71" spans="1:22" x14ac:dyDescent="0.25">
      <c r="A71" s="1" t="s">
        <v>21</v>
      </c>
      <c r="B71" s="10">
        <v>2012</v>
      </c>
      <c r="C71" s="5">
        <v>1.2466176888445157</v>
      </c>
      <c r="D71" s="5">
        <v>7.5135416572089264</v>
      </c>
      <c r="E71">
        <f t="shared" si="32"/>
        <v>0.11109649917950386</v>
      </c>
      <c r="F71">
        <f t="shared" si="33"/>
        <v>0.98721434342736902</v>
      </c>
      <c r="H71" s="4">
        <v>19250890</v>
      </c>
      <c r="I71" s="4">
        <v>3194033</v>
      </c>
      <c r="J71" s="5">
        <v>1.2466176888445157</v>
      </c>
      <c r="K71" s="4">
        <v>259400</v>
      </c>
      <c r="L71" s="1">
        <f t="shared" si="12"/>
        <v>18416485.5</v>
      </c>
      <c r="M71" s="1">
        <f t="shared" si="13"/>
        <v>2892504.5</v>
      </c>
      <c r="N71" s="1">
        <f t="shared" si="37"/>
        <v>-15.706061289489789</v>
      </c>
      <c r="O71" s="17">
        <f t="shared" si="34"/>
        <v>1.8923707944838006</v>
      </c>
      <c r="P71" s="1">
        <v>0.84709310530938942</v>
      </c>
      <c r="Q71" s="1">
        <f t="shared" si="38"/>
        <v>16.307169080263876</v>
      </c>
      <c r="R71" s="1">
        <f t="shared" si="35"/>
        <v>263442</v>
      </c>
      <c r="S71" s="18">
        <f t="shared" si="36"/>
        <v>1.4304683703087648</v>
      </c>
      <c r="T71" s="17">
        <f t="shared" si="31"/>
        <v>6.4612740432758695</v>
      </c>
      <c r="U71" s="1">
        <v>27.27</v>
      </c>
      <c r="V71" s="1"/>
    </row>
    <row r="72" spans="1:22" x14ac:dyDescent="0.25">
      <c r="A72" s="1" t="s">
        <v>21</v>
      </c>
      <c r="B72" s="10">
        <v>2013</v>
      </c>
      <c r="C72" s="5">
        <v>0.52681835041978842</v>
      </c>
      <c r="D72" s="5">
        <v>4.083017513512436</v>
      </c>
      <c r="E72">
        <f t="shared" si="32"/>
        <v>-0.14278855684762873</v>
      </c>
      <c r="F72">
        <f t="shared" si="33"/>
        <v>0.53536048019566407</v>
      </c>
      <c r="H72" s="4">
        <v>24875747</v>
      </c>
      <c r="I72" s="4">
        <v>3209636</v>
      </c>
      <c r="J72" s="5">
        <v>0.52681835041978842</v>
      </c>
      <c r="K72" s="4">
        <v>208192</v>
      </c>
      <c r="L72" s="1">
        <f t="shared" si="12"/>
        <v>22063318.5</v>
      </c>
      <c r="M72" s="1">
        <f t="shared" si="13"/>
        <v>3201834.5</v>
      </c>
      <c r="N72" s="1">
        <f t="shared" si="37"/>
        <v>-14.512025922120465</v>
      </c>
      <c r="O72" s="17">
        <f t="shared" si="34"/>
        <v>0.88671801963215202</v>
      </c>
      <c r="P72" s="1"/>
      <c r="Q72" s="1">
        <f t="shared" si="38"/>
        <v>16.084781964447522</v>
      </c>
      <c r="R72" s="1">
        <f t="shared" si="35"/>
        <v>233796</v>
      </c>
      <c r="S72" s="18">
        <f t="shared" si="36"/>
        <v>1.0596592711110071</v>
      </c>
      <c r="T72" s="17">
        <f t="shared" si="31"/>
        <v>6.5053988798648801</v>
      </c>
      <c r="U72" s="1">
        <v>28.23</v>
      </c>
      <c r="V72" s="1"/>
    </row>
    <row r="73" spans="1:22" x14ac:dyDescent="0.25">
      <c r="A73" s="1" t="s">
        <v>21</v>
      </c>
      <c r="B73" s="10">
        <v>2014</v>
      </c>
      <c r="C73" s="5">
        <v>0.14818830659967458</v>
      </c>
      <c r="D73" s="5">
        <v>1.1439536381660449</v>
      </c>
      <c r="E73">
        <f t="shared" si="32"/>
        <v>-0.42178492828133152</v>
      </c>
      <c r="F73">
        <f t="shared" si="33"/>
        <v>0.46820902479633403</v>
      </c>
      <c r="H73" s="4">
        <v>25779362</v>
      </c>
      <c r="I73" s="4">
        <v>3339471</v>
      </c>
      <c r="J73" s="5">
        <v>0.14818830659967458</v>
      </c>
      <c r="K73" s="4">
        <v>198892</v>
      </c>
      <c r="L73" s="1">
        <f t="shared" si="12"/>
        <v>25327554.5</v>
      </c>
      <c r="M73" s="1">
        <f t="shared" si="13"/>
        <v>3274553.5</v>
      </c>
      <c r="N73" s="1">
        <f t="shared" si="37"/>
        <v>-12.928818295505002</v>
      </c>
      <c r="O73" s="17">
        <f t="shared" si="34"/>
        <v>0.33750332850973153</v>
      </c>
      <c r="P73" s="1"/>
      <c r="Q73" s="1">
        <f t="shared" si="38"/>
        <v>14.864145261100267</v>
      </c>
      <c r="R73" s="1">
        <f t="shared" si="35"/>
        <v>203542</v>
      </c>
      <c r="S73" s="18">
        <f t="shared" si="36"/>
        <v>0.80363858263536658</v>
      </c>
      <c r="T73" s="17">
        <f t="shared" si="31"/>
        <v>6.5151520903717755</v>
      </c>
      <c r="U73" s="1">
        <v>30.29</v>
      </c>
      <c r="V73" s="1"/>
    </row>
    <row r="74" spans="1:22" x14ac:dyDescent="0.25">
      <c r="A74" s="1" t="s">
        <v>9</v>
      </c>
      <c r="B74" s="10">
        <v>2009</v>
      </c>
      <c r="C74" s="5">
        <v>1.79</v>
      </c>
      <c r="D74" s="5">
        <v>16.559999999999999</v>
      </c>
      <c r="H74" s="4">
        <v>104018144</v>
      </c>
      <c r="I74" s="4">
        <v>10546760</v>
      </c>
      <c r="J74" s="5">
        <v>1.79</v>
      </c>
      <c r="K74" s="4">
        <v>1365405</v>
      </c>
      <c r="L74" s="1"/>
      <c r="M74" s="1"/>
      <c r="N74" s="1"/>
      <c r="O74" s="17"/>
      <c r="P74" s="1">
        <f>STDEVA(J74:J79)</f>
        <v>0.36758672446104451</v>
      </c>
      <c r="Q74" s="1"/>
      <c r="R74" s="1"/>
      <c r="S74" s="18"/>
      <c r="T74" s="17" t="e">
        <f t="shared" si="31"/>
        <v>#NUM!</v>
      </c>
      <c r="U74" s="1">
        <v>29.19</v>
      </c>
      <c r="V74" s="1"/>
    </row>
    <row r="75" spans="1:22" x14ac:dyDescent="0.25">
      <c r="A75" s="1" t="s">
        <v>9</v>
      </c>
      <c r="B75" s="10">
        <v>2010</v>
      </c>
      <c r="C75" s="5">
        <v>1.5</v>
      </c>
      <c r="D75" s="5">
        <v>15.04</v>
      </c>
      <c r="E75">
        <f t="shared" si="32"/>
        <v>-0.53760200210104381</v>
      </c>
      <c r="F75">
        <f t="shared" si="33"/>
        <v>0.18184358794477243</v>
      </c>
      <c r="H75" s="4">
        <v>141798738</v>
      </c>
      <c r="I75" s="4">
        <v>13633109</v>
      </c>
      <c r="J75" s="5">
        <v>1.5</v>
      </c>
      <c r="K75" s="4">
        <v>1177309</v>
      </c>
      <c r="L75" s="1">
        <f t="shared" ref="L75:L121" si="39">(H75+H74)/2</f>
        <v>122908441</v>
      </c>
      <c r="M75" s="1">
        <f t="shared" ref="M75:M121" si="40">(I75+I74)/2</f>
        <v>12089934.5</v>
      </c>
      <c r="N75" s="1">
        <f>-M75/L75*100</f>
        <v>-9.8365371829913624</v>
      </c>
      <c r="O75" s="17">
        <f t="shared" si="34"/>
        <v>1.645</v>
      </c>
      <c r="P75" s="1"/>
      <c r="Q75" s="1">
        <f>(N75+O75)/$P$77*-1</f>
        <v>22.284638257820085</v>
      </c>
      <c r="R75" s="1">
        <f t="shared" si="35"/>
        <v>1271357</v>
      </c>
      <c r="S75" s="18">
        <f t="shared" si="36"/>
        <v>1.034393561301457</v>
      </c>
      <c r="T75" s="17">
        <f t="shared" si="31"/>
        <v>7.082423947976932</v>
      </c>
      <c r="U75" s="1">
        <v>28.23</v>
      </c>
      <c r="V75" s="1"/>
    </row>
    <row r="76" spans="1:22" x14ac:dyDescent="0.25">
      <c r="A76" s="1" t="s">
        <v>9</v>
      </c>
      <c r="B76" s="10">
        <v>2011</v>
      </c>
      <c r="C76" s="5">
        <v>1.44</v>
      </c>
      <c r="D76" s="5">
        <v>14.6</v>
      </c>
      <c r="E76">
        <f t="shared" si="32"/>
        <v>-1.2218487496163559</v>
      </c>
      <c r="F76">
        <f t="shared" si="33"/>
        <v>-0.35654732351381307</v>
      </c>
      <c r="H76" s="4">
        <v>140136974</v>
      </c>
      <c r="I76" s="4">
        <v>14224098</v>
      </c>
      <c r="J76" s="5">
        <v>1.44</v>
      </c>
      <c r="K76" s="4">
        <v>3439254</v>
      </c>
      <c r="L76" s="1">
        <f t="shared" si="39"/>
        <v>140967856</v>
      </c>
      <c r="M76" s="1">
        <f t="shared" si="40"/>
        <v>13928603.5</v>
      </c>
      <c r="N76" s="1">
        <f t="shared" ref="N76:N79" si="41">-M76/L76*100</f>
        <v>-9.8806947166735668</v>
      </c>
      <c r="O76" s="17">
        <f t="shared" si="34"/>
        <v>1.47</v>
      </c>
      <c r="P76" s="1"/>
      <c r="Q76" s="1">
        <f t="shared" ref="Q76:Q79" si="42">(N76+O76)/$P$77*-1</f>
        <v>22.880844592538871</v>
      </c>
      <c r="R76" s="1">
        <f t="shared" si="35"/>
        <v>2308281.5</v>
      </c>
      <c r="S76" s="18">
        <f t="shared" si="36"/>
        <v>1.6374523707021551</v>
      </c>
      <c r="T76" s="17">
        <f t="shared" si="31"/>
        <v>7.1439075756740129</v>
      </c>
      <c r="U76" s="1">
        <v>31.28</v>
      </c>
      <c r="V76" s="1"/>
    </row>
    <row r="77" spans="1:22" x14ac:dyDescent="0.25">
      <c r="A77" s="1" t="s">
        <v>9</v>
      </c>
      <c r="B77" s="10">
        <v>2012</v>
      </c>
      <c r="C77" s="5">
        <v>0.68</v>
      </c>
      <c r="D77" s="5">
        <v>7.15</v>
      </c>
      <c r="E77">
        <f t="shared" si="32"/>
        <v>-0.1191864077192087</v>
      </c>
      <c r="F77">
        <f t="shared" si="33"/>
        <v>0.87215627274829277</v>
      </c>
      <c r="H77" s="4">
        <v>151281538</v>
      </c>
      <c r="I77" s="4">
        <v>13413864</v>
      </c>
      <c r="J77" s="5">
        <v>0.68</v>
      </c>
      <c r="K77" s="4">
        <v>4769056</v>
      </c>
      <c r="L77" s="1">
        <f t="shared" si="39"/>
        <v>145709256</v>
      </c>
      <c r="M77" s="1">
        <f t="shared" si="40"/>
        <v>13818981</v>
      </c>
      <c r="N77" s="1">
        <f t="shared" si="41"/>
        <v>-9.4839417751196251</v>
      </c>
      <c r="O77" s="17">
        <f t="shared" si="34"/>
        <v>1.06</v>
      </c>
      <c r="P77" s="1">
        <v>0.36758672446104451</v>
      </c>
      <c r="Q77" s="1">
        <f t="shared" si="42"/>
        <v>22.916882505674828</v>
      </c>
      <c r="R77" s="1">
        <f t="shared" si="35"/>
        <v>4104155</v>
      </c>
      <c r="S77" s="18">
        <f t="shared" si="36"/>
        <v>2.8166741857497368</v>
      </c>
      <c r="T77" s="17">
        <f t="shared" si="31"/>
        <v>7.1404760197101664</v>
      </c>
      <c r="U77" s="1">
        <v>27.27</v>
      </c>
      <c r="V77" s="1"/>
    </row>
    <row r="78" spans="1:22" x14ac:dyDescent="0.25">
      <c r="A78" s="1" t="s">
        <v>9</v>
      </c>
      <c r="B78" s="10">
        <v>2013</v>
      </c>
      <c r="C78" s="5">
        <v>1.38</v>
      </c>
      <c r="D78" s="5">
        <v>14.32</v>
      </c>
      <c r="E78">
        <f t="shared" si="32"/>
        <v>-0.15490195998574327</v>
      </c>
      <c r="F78">
        <f t="shared" si="33"/>
        <v>0.85551915566780012</v>
      </c>
      <c r="H78" s="4">
        <v>160169538</v>
      </c>
      <c r="I78" s="4">
        <v>16703076</v>
      </c>
      <c r="J78" s="5">
        <v>1.38</v>
      </c>
      <c r="K78" s="4">
        <v>4898390</v>
      </c>
      <c r="L78" s="1">
        <f t="shared" si="39"/>
        <v>155725538</v>
      </c>
      <c r="M78" s="1">
        <f t="shared" si="40"/>
        <v>15058470</v>
      </c>
      <c r="N78" s="1">
        <f t="shared" si="41"/>
        <v>-9.6698782957487683</v>
      </c>
      <c r="O78" s="17">
        <f t="shared" si="34"/>
        <v>1.03</v>
      </c>
      <c r="P78" s="1"/>
      <c r="Q78" s="1">
        <f t="shared" si="42"/>
        <v>23.50432624686475</v>
      </c>
      <c r="R78" s="1">
        <f t="shared" si="35"/>
        <v>4833723</v>
      </c>
      <c r="S78" s="18">
        <f t="shared" si="36"/>
        <v>3.1040014772657263</v>
      </c>
      <c r="T78" s="17">
        <f t="shared" si="31"/>
        <v>7.1777808480723451</v>
      </c>
      <c r="U78" s="1">
        <v>28.23</v>
      </c>
      <c r="V78" s="1"/>
    </row>
    <row r="79" spans="1:22" x14ac:dyDescent="0.25">
      <c r="A79" s="1" t="s">
        <v>9</v>
      </c>
      <c r="B79" s="10">
        <v>2014</v>
      </c>
      <c r="C79" s="5">
        <v>1.31</v>
      </c>
      <c r="D79" s="5">
        <v>13.21</v>
      </c>
      <c r="E79">
        <f t="shared" si="32"/>
        <v>-1.1549019599857442</v>
      </c>
      <c r="F79">
        <f t="shared" si="33"/>
        <v>4.5322978786657211E-2</v>
      </c>
      <c r="H79" s="4">
        <v>188677574</v>
      </c>
      <c r="I79" s="4">
        <v>17804379</v>
      </c>
      <c r="J79" s="5">
        <v>1.31</v>
      </c>
      <c r="K79" s="4">
        <v>4883145</v>
      </c>
      <c r="L79" s="1">
        <f t="shared" si="39"/>
        <v>174423556</v>
      </c>
      <c r="M79" s="1">
        <f t="shared" si="40"/>
        <v>17253727.5</v>
      </c>
      <c r="N79" s="1">
        <f t="shared" si="41"/>
        <v>-9.8918562926213944</v>
      </c>
      <c r="O79" s="17">
        <f t="shared" si="34"/>
        <v>1.345</v>
      </c>
      <c r="P79" s="1"/>
      <c r="Q79" s="1">
        <f t="shared" si="42"/>
        <v>23.251264868590646</v>
      </c>
      <c r="R79" s="1">
        <f t="shared" si="35"/>
        <v>4890767.5</v>
      </c>
      <c r="S79" s="18">
        <f t="shared" si="36"/>
        <v>2.8039604352522201</v>
      </c>
      <c r="T79" s="17">
        <f t="shared" si="31"/>
        <v>7.2368829346442016</v>
      </c>
      <c r="U79" s="1">
        <v>30.29</v>
      </c>
      <c r="V79" s="1"/>
    </row>
    <row r="80" spans="1:22" x14ac:dyDescent="0.25">
      <c r="A80" s="1" t="s">
        <v>22</v>
      </c>
      <c r="B80" s="10">
        <v>2009</v>
      </c>
      <c r="C80" s="5">
        <v>1.82</v>
      </c>
      <c r="D80" s="5">
        <v>16.68</v>
      </c>
      <c r="H80" s="4">
        <v>11875915</v>
      </c>
      <c r="I80" s="4">
        <v>1934750</v>
      </c>
      <c r="J80" s="5">
        <v>1.82</v>
      </c>
      <c r="K80" s="4">
        <v>492276</v>
      </c>
      <c r="L80" s="1"/>
      <c r="M80" s="1"/>
      <c r="N80" s="1"/>
      <c r="O80" s="17">
        <f t="shared" si="34"/>
        <v>1.5649999999999999</v>
      </c>
      <c r="P80" s="1">
        <f>STDEVA(J80:J85)</f>
        <v>1.7889820196599699</v>
      </c>
      <c r="Q80" s="1"/>
      <c r="R80" s="1"/>
      <c r="S80" s="18"/>
      <c r="T80" s="17" t="e">
        <f t="shared" si="31"/>
        <v>#NUM!</v>
      </c>
      <c r="U80" s="1">
        <v>29.19</v>
      </c>
      <c r="V80" s="1"/>
    </row>
    <row r="81" spans="1:22" x14ac:dyDescent="0.25">
      <c r="A81" s="1" t="s">
        <v>22</v>
      </c>
      <c r="B81" s="10">
        <v>2010</v>
      </c>
      <c r="C81" s="5">
        <v>5.89</v>
      </c>
      <c r="D81" s="5">
        <v>49.06</v>
      </c>
      <c r="E81">
        <f t="shared" si="32"/>
        <v>0.60959440922522001</v>
      </c>
      <c r="F81">
        <f t="shared" si="33"/>
        <v>1.5102768444173549</v>
      </c>
      <c r="H81" s="4">
        <v>16812004</v>
      </c>
      <c r="I81" s="4">
        <v>3525864</v>
      </c>
      <c r="J81" s="5">
        <v>5.89</v>
      </c>
      <c r="K81" s="4">
        <v>845234</v>
      </c>
      <c r="L81" s="1">
        <f t="shared" si="39"/>
        <v>14343959.5</v>
      </c>
      <c r="M81" s="1">
        <f t="shared" si="40"/>
        <v>2730307</v>
      </c>
      <c r="N81" s="1">
        <f>-M81/L81*100</f>
        <v>-19.034542031438388</v>
      </c>
      <c r="O81" s="17">
        <f t="shared" si="34"/>
        <v>3.855</v>
      </c>
      <c r="P81" s="1"/>
      <c r="Q81" s="1">
        <f>(N81+O81)/$P$83*-1</f>
        <v>8.4850165427171529</v>
      </c>
      <c r="R81" s="1">
        <f t="shared" si="35"/>
        <v>668755</v>
      </c>
      <c r="S81" s="18">
        <f t="shared" si="36"/>
        <v>4.6622761309386016</v>
      </c>
      <c r="T81" s="17">
        <f t="shared" si="31"/>
        <v>6.4362114825388641</v>
      </c>
      <c r="U81" s="1">
        <v>28.23</v>
      </c>
      <c r="V81" s="1"/>
    </row>
    <row r="82" spans="1:22" x14ac:dyDescent="0.25">
      <c r="A82" s="1" t="s">
        <v>22</v>
      </c>
      <c r="B82" s="10">
        <v>2011</v>
      </c>
      <c r="C82" s="5">
        <v>1.82</v>
      </c>
      <c r="D82" s="5">
        <v>12.16</v>
      </c>
      <c r="E82">
        <f t="shared" si="32"/>
        <v>0.60959440922522001</v>
      </c>
      <c r="F82">
        <f t="shared" si="33"/>
        <v>1.5670263661590604</v>
      </c>
      <c r="H82" s="4">
        <v>15942064</v>
      </c>
      <c r="I82" s="4">
        <v>3845289</v>
      </c>
      <c r="J82" s="5">
        <v>1.82</v>
      </c>
      <c r="K82" s="4">
        <v>476614</v>
      </c>
      <c r="L82" s="1">
        <f t="shared" si="39"/>
        <v>16377034</v>
      </c>
      <c r="M82" s="1">
        <f t="shared" si="40"/>
        <v>3685576.5</v>
      </c>
      <c r="N82" s="1">
        <f t="shared" ref="N82:N85" si="43">-M82/L82*100</f>
        <v>-22.504542031237158</v>
      </c>
      <c r="O82" s="17">
        <f t="shared" si="34"/>
        <v>3.855</v>
      </c>
      <c r="P82" s="1"/>
      <c r="Q82" s="1">
        <f t="shared" ref="Q82:Q85" si="44">(N82+O82)/$P$83*-1</f>
        <v>10.424667115872889</v>
      </c>
      <c r="R82" s="1">
        <f t="shared" si="35"/>
        <v>660924</v>
      </c>
      <c r="S82" s="18">
        <f t="shared" si="36"/>
        <v>4.035675812848651</v>
      </c>
      <c r="T82" s="17">
        <f t="shared" si="31"/>
        <v>6.5665054301017802</v>
      </c>
      <c r="U82" s="1">
        <v>31.28</v>
      </c>
      <c r="V82" s="1"/>
    </row>
    <row r="83" spans="1:22" x14ac:dyDescent="0.25">
      <c r="A83" s="1" t="s">
        <v>22</v>
      </c>
      <c r="B83" s="10">
        <v>2012</v>
      </c>
      <c r="C83" s="5">
        <v>1.92</v>
      </c>
      <c r="D83" s="5">
        <v>9.81</v>
      </c>
      <c r="E83">
        <f t="shared" si="32"/>
        <v>-1.0000000000000007</v>
      </c>
      <c r="F83">
        <f t="shared" si="33"/>
        <v>0.37106786227173622</v>
      </c>
      <c r="H83" s="4">
        <v>14852518</v>
      </c>
      <c r="I83" s="4">
        <v>3539465</v>
      </c>
      <c r="J83" s="5">
        <v>1.92</v>
      </c>
      <c r="K83" s="4">
        <v>880923</v>
      </c>
      <c r="L83" s="1">
        <f t="shared" si="39"/>
        <v>15397291</v>
      </c>
      <c r="M83" s="1">
        <f t="shared" si="40"/>
        <v>3692377</v>
      </c>
      <c r="N83" s="1">
        <f t="shared" si="43"/>
        <v>-23.980692447781884</v>
      </c>
      <c r="O83" s="17">
        <f t="shared" si="34"/>
        <v>1.87</v>
      </c>
      <c r="P83" s="1">
        <v>1.7889820196599699</v>
      </c>
      <c r="Q83" s="1">
        <f t="shared" si="44"/>
        <v>12.359370974552579</v>
      </c>
      <c r="R83" s="1">
        <f t="shared" si="35"/>
        <v>678768.5</v>
      </c>
      <c r="S83" s="18">
        <f t="shared" si="36"/>
        <v>4.4083631334888711</v>
      </c>
      <c r="T83" s="17">
        <f t="shared" si="31"/>
        <v>6.5673060370615781</v>
      </c>
      <c r="U83" s="1">
        <v>27.27</v>
      </c>
      <c r="V83" s="1"/>
    </row>
    <row r="84" spans="1:22" x14ac:dyDescent="0.25">
      <c r="A84" s="1" t="s">
        <v>22</v>
      </c>
      <c r="B84" s="10">
        <v>2013</v>
      </c>
      <c r="C84" s="5">
        <v>1.17</v>
      </c>
      <c r="D84" s="5">
        <v>5.61</v>
      </c>
      <c r="E84">
        <f t="shared" si="32"/>
        <v>-0.12493873660829995</v>
      </c>
      <c r="F84">
        <f t="shared" si="33"/>
        <v>0.62324929039790045</v>
      </c>
      <c r="H84" s="4">
        <v>14684739</v>
      </c>
      <c r="I84" s="4">
        <v>3500569</v>
      </c>
      <c r="J84" s="5">
        <v>1.17</v>
      </c>
      <c r="K84" s="4">
        <v>851893</v>
      </c>
      <c r="L84" s="1">
        <f t="shared" si="39"/>
        <v>14768628.5</v>
      </c>
      <c r="M84" s="1">
        <f t="shared" si="40"/>
        <v>3520017</v>
      </c>
      <c r="N84" s="1">
        <f t="shared" si="43"/>
        <v>-23.834420372887028</v>
      </c>
      <c r="O84" s="17">
        <f t="shared" si="34"/>
        <v>1.5449999999999999</v>
      </c>
      <c r="P84" s="1"/>
      <c r="Q84" s="1">
        <f t="shared" si="44"/>
        <v>12.459275793684924</v>
      </c>
      <c r="R84" s="1">
        <f t="shared" si="35"/>
        <v>866408</v>
      </c>
      <c r="S84" s="18">
        <f t="shared" si="36"/>
        <v>5.8665433963620925</v>
      </c>
      <c r="T84" s="17">
        <f t="shared" si="31"/>
        <v>6.5465447609180076</v>
      </c>
      <c r="U84" s="1">
        <v>28.23</v>
      </c>
      <c r="V84" s="1"/>
    </row>
    <row r="85" spans="1:22" x14ac:dyDescent="0.25">
      <c r="A85" s="1" t="s">
        <v>22</v>
      </c>
      <c r="B85" s="10">
        <v>2014</v>
      </c>
      <c r="C85" s="5">
        <v>1.19</v>
      </c>
      <c r="D85" s="5">
        <v>5.87</v>
      </c>
      <c r="E85">
        <f t="shared" si="32"/>
        <v>-1.6989700043360185</v>
      </c>
      <c r="F85">
        <f t="shared" si="33"/>
        <v>-0.58502665202918236</v>
      </c>
      <c r="H85" s="4">
        <v>15823336</v>
      </c>
      <c r="I85" s="4">
        <v>3485830</v>
      </c>
      <c r="J85" s="5">
        <v>1.19</v>
      </c>
      <c r="K85" s="4">
        <v>952273</v>
      </c>
      <c r="L85" s="1">
        <f t="shared" si="39"/>
        <v>15254037.5</v>
      </c>
      <c r="M85" s="1">
        <f t="shared" si="40"/>
        <v>3493199.5</v>
      </c>
      <c r="N85" s="1">
        <f t="shared" si="43"/>
        <v>-22.900163317416784</v>
      </c>
      <c r="O85" s="17">
        <f t="shared" si="34"/>
        <v>1.18</v>
      </c>
      <c r="P85" s="1"/>
      <c r="Q85" s="1">
        <f t="shared" si="44"/>
        <v>12.141074129713788</v>
      </c>
      <c r="R85" s="1">
        <f t="shared" si="35"/>
        <v>902083</v>
      </c>
      <c r="S85" s="18">
        <f t="shared" si="36"/>
        <v>5.9137326756932387</v>
      </c>
      <c r="T85" s="17">
        <f t="shared" si="31"/>
        <v>6.5432233893235887</v>
      </c>
      <c r="U85" s="1">
        <v>30.29</v>
      </c>
      <c r="V85" s="1"/>
    </row>
    <row r="86" spans="1:22" x14ac:dyDescent="0.25">
      <c r="A86" s="1" t="s">
        <v>10</v>
      </c>
      <c r="B86" s="10">
        <v>2009</v>
      </c>
      <c r="C86" s="5">
        <v>1.5027619542376629</v>
      </c>
      <c r="D86" s="5">
        <v>8.3883067223211416</v>
      </c>
      <c r="H86" s="4">
        <v>30596995</v>
      </c>
      <c r="I86" s="4">
        <v>5481440</v>
      </c>
      <c r="J86" s="5">
        <v>1.5027619542376629</v>
      </c>
      <c r="K86" s="4">
        <v>195635</v>
      </c>
      <c r="L86" s="1"/>
      <c r="M86" s="1"/>
      <c r="N86" s="1"/>
      <c r="O86" s="17"/>
      <c r="P86" s="1">
        <f>STDEVA(J86:J91)</f>
        <v>0.63020261542902667</v>
      </c>
      <c r="Q86" s="1"/>
      <c r="R86" s="1"/>
      <c r="S86" s="18"/>
      <c r="T86" s="17" t="e">
        <f t="shared" si="31"/>
        <v>#NUM!</v>
      </c>
      <c r="U86" s="1">
        <v>29.19</v>
      </c>
      <c r="V86" s="1"/>
    </row>
    <row r="87" spans="1:22" x14ac:dyDescent="0.25">
      <c r="A87" s="1" t="s">
        <v>10</v>
      </c>
      <c r="B87" s="10">
        <v>2010</v>
      </c>
      <c r="C87" s="5">
        <v>1.138939430538974</v>
      </c>
      <c r="D87" s="5">
        <v>10.971861289925428</v>
      </c>
      <c r="E87">
        <f t="shared" si="32"/>
        <v>-0.43911041792988931</v>
      </c>
      <c r="F87">
        <f t="shared" si="33"/>
        <v>0.41221763877084711</v>
      </c>
      <c r="H87" s="4">
        <v>55241568</v>
      </c>
      <c r="I87" s="4">
        <v>5734378</v>
      </c>
      <c r="J87" s="5">
        <v>1.138939430538974</v>
      </c>
      <c r="K87" s="4">
        <v>203052</v>
      </c>
      <c r="L87" s="1">
        <f t="shared" si="39"/>
        <v>42919281.5</v>
      </c>
      <c r="M87" s="1">
        <f t="shared" si="40"/>
        <v>5607909</v>
      </c>
      <c r="N87" s="1">
        <f>-M87/L87*100</f>
        <v>-13.066176329163385</v>
      </c>
      <c r="O87" s="17">
        <f t="shared" si="34"/>
        <v>1.3208506923883183</v>
      </c>
      <c r="P87" s="1"/>
      <c r="Q87" s="1">
        <f>(N87+O87)/$P$89*-1</f>
        <v>18.637380025436954</v>
      </c>
      <c r="R87" s="1">
        <f t="shared" si="35"/>
        <v>199343.5</v>
      </c>
      <c r="S87" s="18">
        <f t="shared" si="36"/>
        <v>0.46446140996092861</v>
      </c>
      <c r="T87" s="17">
        <f t="shared" si="31"/>
        <v>6.7488009576835477</v>
      </c>
      <c r="U87" s="1">
        <v>28.23</v>
      </c>
      <c r="V87" s="1"/>
    </row>
    <row r="88" spans="1:22" x14ac:dyDescent="0.25">
      <c r="A88" s="1" t="s">
        <v>10</v>
      </c>
      <c r="B88" s="10">
        <v>2011</v>
      </c>
      <c r="C88" s="5">
        <v>0.12471636273950805</v>
      </c>
      <c r="D88" s="5">
        <v>2.2771366657672196</v>
      </c>
      <c r="E88">
        <f t="shared" si="32"/>
        <v>6.1334840506318683E-3</v>
      </c>
      <c r="F88">
        <f t="shared" si="33"/>
        <v>0.93925583175536276</v>
      </c>
      <c r="H88" s="4">
        <v>101092589</v>
      </c>
      <c r="I88" s="4">
        <v>5536734</v>
      </c>
      <c r="J88" s="5">
        <v>0.12471636273950805</v>
      </c>
      <c r="K88" s="4">
        <v>318469</v>
      </c>
      <c r="L88" s="1">
        <f t="shared" si="39"/>
        <v>78167078.5</v>
      </c>
      <c r="M88" s="1">
        <f t="shared" si="40"/>
        <v>5635556</v>
      </c>
      <c r="N88" s="1">
        <f t="shared" ref="N88:N91" si="45">-M88/L88*100</f>
        <v>-7.2096285394624289</v>
      </c>
      <c r="O88" s="17">
        <f t="shared" si="34"/>
        <v>0.63182789663924099</v>
      </c>
      <c r="P88" s="1"/>
      <c r="Q88" s="1">
        <f t="shared" ref="Q88:Q91" si="46">(N88+O88)/$P$89*-1</f>
        <v>10.437596547175833</v>
      </c>
      <c r="R88" s="1">
        <f t="shared" si="35"/>
        <v>260760.5</v>
      </c>
      <c r="S88" s="18">
        <f t="shared" si="36"/>
        <v>0.33359376479703023</v>
      </c>
      <c r="T88" s="17">
        <f t="shared" si="31"/>
        <v>6.7509367696847038</v>
      </c>
      <c r="U88" s="1">
        <v>31.28</v>
      </c>
      <c r="V88" s="1"/>
    </row>
    <row r="89" spans="1:22" x14ac:dyDescent="0.25">
      <c r="A89" s="1" t="s">
        <v>10</v>
      </c>
      <c r="B89" s="10">
        <v>2012</v>
      </c>
      <c r="C89" s="5">
        <v>7.0262831265990103E-2</v>
      </c>
      <c r="D89" s="5">
        <v>0.94487585247797923</v>
      </c>
      <c r="E89">
        <f t="shared" si="32"/>
        <v>-1.2639739497056668</v>
      </c>
      <c r="F89">
        <f t="shared" si="33"/>
        <v>0.12458925387657495</v>
      </c>
      <c r="H89" s="4">
        <v>75066716</v>
      </c>
      <c r="I89" s="4">
        <v>5582109</v>
      </c>
      <c r="J89" s="5">
        <v>7.0262831265990103E-2</v>
      </c>
      <c r="K89" s="4">
        <v>304317</v>
      </c>
      <c r="L89" s="1">
        <f t="shared" si="39"/>
        <v>88079652.5</v>
      </c>
      <c r="M89" s="1">
        <f t="shared" si="40"/>
        <v>5559421.5</v>
      </c>
      <c r="N89" s="1">
        <f t="shared" si="45"/>
        <v>-6.3118113459859533</v>
      </c>
      <c r="O89" s="17">
        <f t="shared" si="34"/>
        <v>9.7489597002749076E-2</v>
      </c>
      <c r="P89" s="1">
        <v>0.63020261542902667</v>
      </c>
      <c r="Q89" s="1">
        <f t="shared" si="46"/>
        <v>9.8608314165003019</v>
      </c>
      <c r="R89" s="1">
        <f t="shared" si="35"/>
        <v>311393</v>
      </c>
      <c r="S89" s="18">
        <f t="shared" si="36"/>
        <v>0.35353568180800898</v>
      </c>
      <c r="T89" s="17">
        <f t="shared" si="31"/>
        <v>6.7450296022962641</v>
      </c>
      <c r="U89" s="1">
        <v>27.27</v>
      </c>
      <c r="V89" s="1"/>
    </row>
    <row r="90" spans="1:22" x14ac:dyDescent="0.25">
      <c r="A90" s="1" t="s">
        <v>10</v>
      </c>
      <c r="B90" s="10">
        <v>2013</v>
      </c>
      <c r="C90" s="5">
        <v>0.18994312762407176</v>
      </c>
      <c r="D90" s="5">
        <v>2.6501343000021835</v>
      </c>
      <c r="E90">
        <f t="shared" si="32"/>
        <v>-0.92197734405748677</v>
      </c>
      <c r="F90">
        <f t="shared" si="33"/>
        <v>0.23179020962031552</v>
      </c>
      <c r="H90" s="4">
        <v>79864432</v>
      </c>
      <c r="I90" s="4">
        <v>5724125</v>
      </c>
      <c r="J90" s="5">
        <v>0.18994312762407176</v>
      </c>
      <c r="K90" s="4">
        <v>286879</v>
      </c>
      <c r="L90" s="1">
        <f t="shared" si="39"/>
        <v>77465574</v>
      </c>
      <c r="M90" s="1">
        <f t="shared" si="40"/>
        <v>5653117</v>
      </c>
      <c r="N90" s="1">
        <f t="shared" si="45"/>
        <v>-7.2975861509784981</v>
      </c>
      <c r="O90" s="17">
        <f t="shared" si="34"/>
        <v>0.13010297944503094</v>
      </c>
      <c r="P90" s="1"/>
      <c r="Q90" s="1">
        <f t="shared" si="46"/>
        <v>11.373299627857016</v>
      </c>
      <c r="R90" s="1">
        <f t="shared" si="35"/>
        <v>295598</v>
      </c>
      <c r="S90" s="18">
        <f t="shared" si="36"/>
        <v>0.38158627727976296</v>
      </c>
      <c r="T90" s="17">
        <f t="shared" si="31"/>
        <v>6.7522879739491612</v>
      </c>
      <c r="U90" s="1">
        <v>28.23</v>
      </c>
      <c r="V90" s="1"/>
    </row>
    <row r="91" spans="1:22" x14ac:dyDescent="0.25">
      <c r="A91" s="1" t="s">
        <v>10</v>
      </c>
      <c r="B91" s="10">
        <v>2014</v>
      </c>
      <c r="C91" s="5">
        <v>0.10834874752798787</v>
      </c>
      <c r="D91" s="5">
        <v>1.5289974135976898</v>
      </c>
      <c r="E91">
        <f t="shared" si="32"/>
        <v>-1.0883397527327858</v>
      </c>
      <c r="F91">
        <f t="shared" si="33"/>
        <v>4.9658641480545246E-2</v>
      </c>
      <c r="H91" s="4">
        <v>80183668</v>
      </c>
      <c r="I91" s="4">
        <v>5682024</v>
      </c>
      <c r="J91" s="5">
        <v>0.10834874752798787</v>
      </c>
      <c r="K91" s="4">
        <v>287852</v>
      </c>
      <c r="L91" s="1">
        <f t="shared" si="39"/>
        <v>80024050</v>
      </c>
      <c r="M91" s="1">
        <f t="shared" si="40"/>
        <v>5703074.5</v>
      </c>
      <c r="N91" s="1">
        <f t="shared" si="45"/>
        <v>-7.1267006606139036</v>
      </c>
      <c r="O91" s="17">
        <f t="shared" si="34"/>
        <v>0.14914593757602981</v>
      </c>
      <c r="P91" s="1"/>
      <c r="Q91" s="1">
        <f t="shared" si="46"/>
        <v>11.071922826419442</v>
      </c>
      <c r="R91" s="1">
        <f t="shared" si="35"/>
        <v>287365.5</v>
      </c>
      <c r="S91" s="18">
        <f t="shared" si="36"/>
        <v>0.35909892088690837</v>
      </c>
      <c r="T91" s="17">
        <f t="shared" si="31"/>
        <v>6.7561090448671628</v>
      </c>
      <c r="U91" s="1">
        <v>30.29</v>
      </c>
      <c r="V91" s="1"/>
    </row>
    <row r="92" spans="1:22" x14ac:dyDescent="0.25">
      <c r="A92" s="1" t="s">
        <v>11</v>
      </c>
      <c r="B92" s="10">
        <v>2009</v>
      </c>
      <c r="C92" s="5">
        <v>1.1591347209749161</v>
      </c>
      <c r="D92" s="5">
        <v>13.1733170048551</v>
      </c>
      <c r="H92" s="4">
        <v>27469197</v>
      </c>
      <c r="I92" s="4">
        <v>2417045</v>
      </c>
      <c r="J92" s="5">
        <v>1.1591347209749161</v>
      </c>
      <c r="K92" s="4">
        <v>853627</v>
      </c>
      <c r="L92" s="1"/>
      <c r="M92" s="1"/>
      <c r="N92" s="1"/>
      <c r="O92" s="17"/>
      <c r="P92" s="1">
        <f>STDEVA(J92:J97)</f>
        <v>0.36464793344973845</v>
      </c>
      <c r="Q92" s="1"/>
      <c r="R92" s="1"/>
      <c r="S92" s="18"/>
      <c r="T92" s="17" t="e">
        <f t="shared" si="31"/>
        <v>#NUM!</v>
      </c>
      <c r="U92" s="1">
        <v>29.19</v>
      </c>
      <c r="V92" s="1"/>
    </row>
    <row r="93" spans="1:22" x14ac:dyDescent="0.25">
      <c r="A93" s="1" t="s">
        <v>11</v>
      </c>
      <c r="B93" s="10">
        <v>2010</v>
      </c>
      <c r="C93" s="5">
        <v>0.96864841655653988</v>
      </c>
      <c r="D93" s="5">
        <v>11.816966571636067</v>
      </c>
      <c r="E93">
        <f t="shared" si="32"/>
        <v>-0.72013624376443597</v>
      </c>
      <c r="F93">
        <f t="shared" si="33"/>
        <v>0.13237191043899546</v>
      </c>
      <c r="H93" s="4">
        <v>51032861</v>
      </c>
      <c r="I93" s="4">
        <v>4183214</v>
      </c>
      <c r="J93" s="5">
        <v>0.96864841655653988</v>
      </c>
      <c r="K93" s="4">
        <v>1526154</v>
      </c>
      <c r="L93" s="1">
        <f t="shared" si="39"/>
        <v>39251029</v>
      </c>
      <c r="M93" s="1">
        <f t="shared" si="40"/>
        <v>3300129.5</v>
      </c>
      <c r="N93" s="1">
        <f>-M93/L93*100</f>
        <v>-8.407752826046929</v>
      </c>
      <c r="O93" s="17">
        <f t="shared" si="34"/>
        <v>1.063891568765728</v>
      </c>
      <c r="P93" s="1"/>
      <c r="Q93" s="1">
        <f>(N93+O93)/$P$95*-1</f>
        <v>20.139593793401954</v>
      </c>
      <c r="R93" s="1">
        <f t="shared" si="35"/>
        <v>1189890.5</v>
      </c>
      <c r="S93" s="18">
        <f t="shared" si="36"/>
        <v>3.0314886776598904</v>
      </c>
      <c r="T93" s="17">
        <f t="shared" si="31"/>
        <v>6.5185309823118018</v>
      </c>
      <c r="U93" s="1">
        <v>28.23</v>
      </c>
      <c r="V93" s="1"/>
    </row>
    <row r="94" spans="1:22" x14ac:dyDescent="0.25">
      <c r="A94" s="1" t="s">
        <v>11</v>
      </c>
      <c r="B94" s="10">
        <v>2011</v>
      </c>
      <c r="C94" s="5">
        <v>1.0607604708873879</v>
      </c>
      <c r="D94" s="5">
        <v>12.91452661936439</v>
      </c>
      <c r="E94">
        <f t="shared" si="32"/>
        <v>-1.0356835317270889</v>
      </c>
      <c r="F94">
        <f t="shared" si="33"/>
        <v>4.0428289901558556E-2</v>
      </c>
      <c r="H94" s="4">
        <v>70989542</v>
      </c>
      <c r="I94" s="4">
        <v>5830868</v>
      </c>
      <c r="J94" s="5">
        <v>1.0607604708873879</v>
      </c>
      <c r="K94" s="4">
        <v>2254983</v>
      </c>
      <c r="L94" s="1">
        <f t="shared" si="39"/>
        <v>61011201.5</v>
      </c>
      <c r="M94" s="1">
        <f t="shared" si="40"/>
        <v>5007041</v>
      </c>
      <c r="N94" s="1">
        <f t="shared" ref="N94:N97" si="47">-M94/L94*100</f>
        <v>-8.2067569182357438</v>
      </c>
      <c r="O94" s="17">
        <f t="shared" si="34"/>
        <v>1.0147044437219639</v>
      </c>
      <c r="P94" s="1"/>
      <c r="Q94" s="1">
        <f t="shared" ref="Q94:Q97" si="48">(N94+O94)/$P$95*-1</f>
        <v>19.723277755816767</v>
      </c>
      <c r="R94" s="1">
        <f t="shared" si="35"/>
        <v>1890568.5</v>
      </c>
      <c r="S94" s="18">
        <f t="shared" si="36"/>
        <v>3.0987236007800965</v>
      </c>
      <c r="T94" s="17">
        <f t="shared" si="31"/>
        <v>6.6995811476203704</v>
      </c>
      <c r="U94" s="1">
        <v>31.28</v>
      </c>
      <c r="V94" s="1"/>
    </row>
    <row r="95" spans="1:22" x14ac:dyDescent="0.25">
      <c r="A95" s="1" t="s">
        <v>11</v>
      </c>
      <c r="B95" s="10">
        <v>2012</v>
      </c>
      <c r="C95" s="5">
        <v>1.447464850275723</v>
      </c>
      <c r="D95" s="5">
        <v>17.744920340204395</v>
      </c>
      <c r="E95">
        <f t="shared" si="32"/>
        <v>-0.41262090955760855</v>
      </c>
      <c r="F95">
        <f t="shared" si="33"/>
        <v>0.68398253112819674</v>
      </c>
      <c r="H95" s="4">
        <v>116537614</v>
      </c>
      <c r="I95" s="4">
        <v>9506050</v>
      </c>
      <c r="J95" s="5">
        <v>1.447464850275723</v>
      </c>
      <c r="K95" s="4">
        <v>4127127</v>
      </c>
      <c r="L95" s="1">
        <f t="shared" si="39"/>
        <v>93763578</v>
      </c>
      <c r="M95" s="1">
        <f t="shared" si="40"/>
        <v>7668459</v>
      </c>
      <c r="N95" s="1">
        <f t="shared" si="47"/>
        <v>-8.1785050907506971</v>
      </c>
      <c r="O95" s="17">
        <f t="shared" si="34"/>
        <v>1.2541126605815553</v>
      </c>
      <c r="P95" s="1">
        <v>0.36464793344973845</v>
      </c>
      <c r="Q95" s="1">
        <f t="shared" si="48"/>
        <v>18.989254552085846</v>
      </c>
      <c r="R95" s="1">
        <f t="shared" si="35"/>
        <v>3191055</v>
      </c>
      <c r="S95" s="18">
        <f t="shared" si="36"/>
        <v>3.4032990933857068</v>
      </c>
      <c r="T95" s="17">
        <f t="shared" si="31"/>
        <v>6.8847080999286687</v>
      </c>
      <c r="U95" s="1">
        <v>27.27</v>
      </c>
      <c r="V95" s="1"/>
    </row>
    <row r="96" spans="1:22" x14ac:dyDescent="0.25">
      <c r="A96" s="1" t="s">
        <v>11</v>
      </c>
      <c r="B96" s="10">
        <v>2013</v>
      </c>
      <c r="C96" s="5">
        <v>0.5916360307485975</v>
      </c>
      <c r="D96" s="5">
        <v>8.2055510121626778</v>
      </c>
      <c r="E96">
        <f t="shared" si="32"/>
        <v>-6.7613092997140758E-2</v>
      </c>
      <c r="F96">
        <f t="shared" si="33"/>
        <v>0.97951966334086671</v>
      </c>
      <c r="H96" s="4">
        <v>143625803</v>
      </c>
      <c r="I96" s="4">
        <v>10355697</v>
      </c>
      <c r="J96" s="5">
        <v>0.5916360307485975</v>
      </c>
      <c r="K96" s="4">
        <v>4151534</v>
      </c>
      <c r="L96" s="1">
        <f t="shared" si="39"/>
        <v>130081708.5</v>
      </c>
      <c r="M96" s="1">
        <f t="shared" si="40"/>
        <v>9930873.5</v>
      </c>
      <c r="N96" s="1">
        <f t="shared" si="47"/>
        <v>-7.6343350764031523</v>
      </c>
      <c r="O96" s="17">
        <f t="shared" si="34"/>
        <v>1.0195504405121603</v>
      </c>
      <c r="P96" s="1"/>
      <c r="Q96" s="1">
        <f t="shared" si="48"/>
        <v>18.140195045977809</v>
      </c>
      <c r="R96" s="1">
        <f t="shared" si="35"/>
        <v>4139330.5</v>
      </c>
      <c r="S96" s="18">
        <f t="shared" si="36"/>
        <v>3.1821003488741848</v>
      </c>
      <c r="T96" s="17">
        <f t="shared" si="31"/>
        <v>6.9969874498595042</v>
      </c>
      <c r="U96" s="1">
        <v>28.23</v>
      </c>
      <c r="V96" s="1"/>
    </row>
    <row r="97" spans="1:22" x14ac:dyDescent="0.25">
      <c r="A97" s="1" t="s">
        <v>11</v>
      </c>
      <c r="B97" s="10">
        <v>2014</v>
      </c>
      <c r="C97" s="5">
        <v>0.46771878383496929</v>
      </c>
      <c r="D97" s="5">
        <v>7.5439520216670424</v>
      </c>
      <c r="E97">
        <f t="shared" si="32"/>
        <v>-0.90686824392139187</v>
      </c>
      <c r="F97">
        <f t="shared" si="33"/>
        <v>-0.1794051661255664</v>
      </c>
      <c r="H97" s="4">
        <v>169035546</v>
      </c>
      <c r="I97" s="4">
        <v>10480064</v>
      </c>
      <c r="J97" s="5">
        <v>0.46771878383496929</v>
      </c>
      <c r="K97" s="4">
        <v>4105750</v>
      </c>
      <c r="L97" s="1">
        <f t="shared" si="39"/>
        <v>156330674.5</v>
      </c>
      <c r="M97" s="1">
        <f t="shared" si="40"/>
        <v>10417880.5</v>
      </c>
      <c r="N97" s="1">
        <f t="shared" si="47"/>
        <v>-6.66400278340768</v>
      </c>
      <c r="O97" s="17">
        <f t="shared" si="34"/>
        <v>0.52967740729178336</v>
      </c>
      <c r="P97" s="1"/>
      <c r="Q97" s="1">
        <f t="shared" si="48"/>
        <v>16.82259739711764</v>
      </c>
      <c r="R97" s="1">
        <f t="shared" si="35"/>
        <v>4128642</v>
      </c>
      <c r="S97" s="18">
        <f t="shared" si="36"/>
        <v>2.6409673042125843</v>
      </c>
      <c r="T97" s="17">
        <f t="shared" si="31"/>
        <v>7.0177793714794543</v>
      </c>
      <c r="U97" s="1">
        <v>30.29</v>
      </c>
      <c r="V97" s="1"/>
    </row>
    <row r="98" spans="1:22" x14ac:dyDescent="0.25">
      <c r="A98" s="1" t="s">
        <v>12</v>
      </c>
      <c r="B98" s="10">
        <v>2009</v>
      </c>
      <c r="C98" s="5">
        <v>2.2400000000000002</v>
      </c>
      <c r="D98" s="5">
        <v>26.86</v>
      </c>
      <c r="H98" s="4">
        <v>92534430</v>
      </c>
      <c r="I98" s="4">
        <v>7232583</v>
      </c>
      <c r="J98" s="5">
        <v>2.2400000000000002</v>
      </c>
      <c r="K98" s="4">
        <v>696494</v>
      </c>
      <c r="L98" s="1"/>
      <c r="M98" s="1"/>
      <c r="N98" s="1"/>
      <c r="O98" s="17"/>
      <c r="P98" s="1">
        <f>STDEVA(J98:J103)</f>
        <v>0.83650263996395557</v>
      </c>
      <c r="Q98" s="1"/>
      <c r="R98" s="1"/>
      <c r="S98" s="18"/>
      <c r="T98" s="17" t="e">
        <f t="shared" si="31"/>
        <v>#NUM!</v>
      </c>
      <c r="U98" s="1">
        <v>29.19</v>
      </c>
      <c r="V98" s="1"/>
    </row>
    <row r="99" spans="1:22" x14ac:dyDescent="0.25">
      <c r="A99" s="1" t="s">
        <v>12</v>
      </c>
      <c r="B99" s="10">
        <v>2010</v>
      </c>
      <c r="C99" s="5">
        <v>1.86</v>
      </c>
      <c r="D99" s="5">
        <v>24.8</v>
      </c>
      <c r="E99">
        <f t="shared" si="32"/>
        <v>-0.42021640338318972</v>
      </c>
      <c r="F99">
        <f t="shared" si="33"/>
        <v>0.31386722036915315</v>
      </c>
      <c r="H99" s="4">
        <v>150291215</v>
      </c>
      <c r="I99" s="4">
        <v>9389161</v>
      </c>
      <c r="J99" s="5">
        <v>1.86</v>
      </c>
      <c r="K99" s="4">
        <v>1003907</v>
      </c>
      <c r="L99" s="1">
        <f t="shared" si="39"/>
        <v>121412822.5</v>
      </c>
      <c r="M99" s="1">
        <f t="shared" si="40"/>
        <v>8310872</v>
      </c>
      <c r="N99" s="1">
        <f>-M99/L99*100</f>
        <v>-6.8451353233304495</v>
      </c>
      <c r="O99" s="17">
        <f t="shared" si="34"/>
        <v>2.0500000000000003</v>
      </c>
      <c r="P99" s="1"/>
      <c r="Q99" s="1">
        <f>(N99+O99)/$P$101*-1</f>
        <v>5.7323612553536814</v>
      </c>
      <c r="R99" s="1">
        <f t="shared" si="35"/>
        <v>850200.5</v>
      </c>
      <c r="S99" s="18">
        <f t="shared" si="36"/>
        <v>0.70025593878274262</v>
      </c>
      <c r="T99" s="17">
        <f t="shared" si="31"/>
        <v>6.9196465935699285</v>
      </c>
      <c r="U99" s="1">
        <v>28.23</v>
      </c>
      <c r="V99" s="1"/>
    </row>
    <row r="100" spans="1:22" x14ac:dyDescent="0.25">
      <c r="A100" s="1" t="s">
        <v>12</v>
      </c>
      <c r="B100" s="10">
        <v>2011</v>
      </c>
      <c r="C100" s="5">
        <v>1.83</v>
      </c>
      <c r="D100" s="5">
        <v>28.87</v>
      </c>
      <c r="E100">
        <f t="shared" si="32"/>
        <v>-1.5228787452803372</v>
      </c>
      <c r="F100">
        <f t="shared" si="33"/>
        <v>0.60959440922522001</v>
      </c>
      <c r="H100" s="4">
        <v>180531163</v>
      </c>
      <c r="I100" s="4">
        <v>12515802</v>
      </c>
      <c r="J100" s="5">
        <v>1.83</v>
      </c>
      <c r="K100" s="4">
        <v>1191224</v>
      </c>
      <c r="L100" s="1">
        <f t="shared" si="39"/>
        <v>165411189</v>
      </c>
      <c r="M100" s="1">
        <f t="shared" si="40"/>
        <v>10952481.5</v>
      </c>
      <c r="N100" s="1">
        <f t="shared" ref="N100:N103" si="49">-M100/L100*100</f>
        <v>-6.6213667686047533</v>
      </c>
      <c r="O100" s="17">
        <f t="shared" si="34"/>
        <v>1.8450000000000002</v>
      </c>
      <c r="P100" s="1"/>
      <c r="Q100" s="1">
        <f t="shared" ref="Q100:Q103" si="50">(N100+O100)/$P$101*-1</f>
        <v>5.7099243211122008</v>
      </c>
      <c r="R100" s="1">
        <f t="shared" si="35"/>
        <v>1097565.5</v>
      </c>
      <c r="S100" s="18">
        <f t="shared" si="36"/>
        <v>0.66353764012904837</v>
      </c>
      <c r="T100" s="17">
        <f t="shared" si="31"/>
        <v>7.0395125282775401</v>
      </c>
      <c r="U100" s="1">
        <v>31.28</v>
      </c>
      <c r="V100" s="1"/>
    </row>
    <row r="101" spans="1:22" x14ac:dyDescent="0.25">
      <c r="A101" s="1" t="s">
        <v>12</v>
      </c>
      <c r="B101" s="10">
        <v>2012</v>
      </c>
      <c r="C101" s="5">
        <v>0.42</v>
      </c>
      <c r="D101" s="5">
        <v>5.58</v>
      </c>
      <c r="E101">
        <f t="shared" si="32"/>
        <v>0.14921911265537993</v>
      </c>
      <c r="F101">
        <f t="shared" si="33"/>
        <v>1.3671694885346808</v>
      </c>
      <c r="H101" s="4">
        <v>179933598</v>
      </c>
      <c r="I101" s="4">
        <v>13289576</v>
      </c>
      <c r="J101" s="5">
        <v>0.42</v>
      </c>
      <c r="K101" s="4">
        <v>1146424</v>
      </c>
      <c r="L101" s="1">
        <f t="shared" si="39"/>
        <v>180232380.5</v>
      </c>
      <c r="M101" s="1">
        <f t="shared" si="40"/>
        <v>12902689</v>
      </c>
      <c r="N101" s="1">
        <f t="shared" si="49"/>
        <v>-7.1589183720513523</v>
      </c>
      <c r="O101" s="17">
        <f t="shared" si="34"/>
        <v>1.125</v>
      </c>
      <c r="P101" s="1">
        <v>0.83650263996395557</v>
      </c>
      <c r="Q101" s="1">
        <f t="shared" si="50"/>
        <v>7.2132687737977141</v>
      </c>
      <c r="R101" s="1">
        <f t="shared" si="35"/>
        <v>1168824</v>
      </c>
      <c r="S101" s="18">
        <f t="shared" si="36"/>
        <v>0.64850943917927117</v>
      </c>
      <c r="T101" s="17">
        <f t="shared" si="31"/>
        <v>7.1106802293816642</v>
      </c>
      <c r="U101" s="1">
        <v>27.27</v>
      </c>
      <c r="V101" s="1"/>
    </row>
    <row r="102" spans="1:22" x14ac:dyDescent="0.25">
      <c r="A102" s="1" t="s">
        <v>12</v>
      </c>
      <c r="B102" s="10">
        <v>2013</v>
      </c>
      <c r="C102" s="5">
        <v>0.39</v>
      </c>
      <c r="D102" s="5">
        <v>4.7699999999999996</v>
      </c>
      <c r="E102">
        <f t="shared" si="32"/>
        <v>-1.5228787452803381</v>
      </c>
      <c r="F102">
        <f t="shared" si="33"/>
        <v>-9.1514981121349981E-2</v>
      </c>
      <c r="H102" s="4">
        <v>158896663</v>
      </c>
      <c r="I102" s="4">
        <v>13920069</v>
      </c>
      <c r="J102" s="5">
        <v>0.39</v>
      </c>
      <c r="K102" s="4">
        <v>1032737</v>
      </c>
      <c r="L102" s="1">
        <f t="shared" si="39"/>
        <v>169415130.5</v>
      </c>
      <c r="M102" s="1">
        <f t="shared" si="40"/>
        <v>13604822.5</v>
      </c>
      <c r="N102" s="1">
        <f t="shared" si="49"/>
        <v>-8.030464846821932</v>
      </c>
      <c r="O102" s="17">
        <f t="shared" si="34"/>
        <v>0.40500000000000003</v>
      </c>
      <c r="P102" s="1"/>
      <c r="Q102" s="1">
        <f t="shared" si="50"/>
        <v>9.1158885609141755</v>
      </c>
      <c r="R102" s="1">
        <f t="shared" si="35"/>
        <v>1089580.5</v>
      </c>
      <c r="S102" s="18">
        <f t="shared" si="36"/>
        <v>0.64314237859646195</v>
      </c>
      <c r="T102" s="17">
        <f t="shared" si="31"/>
        <v>7.1336928799802815</v>
      </c>
      <c r="U102" s="1">
        <v>28.23</v>
      </c>
      <c r="V102" s="1"/>
    </row>
    <row r="103" spans="1:22" x14ac:dyDescent="0.25">
      <c r="A103" s="1" t="s">
        <v>12</v>
      </c>
      <c r="B103" s="10">
        <v>2014</v>
      </c>
      <c r="C103" s="5">
        <v>0.63</v>
      </c>
      <c r="D103" s="5">
        <v>7.4</v>
      </c>
      <c r="E103">
        <f t="shared" si="32"/>
        <v>-0.61978875828839397</v>
      </c>
      <c r="F103">
        <f t="shared" si="33"/>
        <v>0.41995574848975797</v>
      </c>
      <c r="H103" s="4">
        <v>175901794</v>
      </c>
      <c r="I103" s="4">
        <v>14986050</v>
      </c>
      <c r="J103" s="5">
        <v>0.63</v>
      </c>
      <c r="K103" s="4">
        <v>1036505</v>
      </c>
      <c r="L103" s="1">
        <f t="shared" si="39"/>
        <v>167399228.5</v>
      </c>
      <c r="M103" s="1">
        <f t="shared" si="40"/>
        <v>14453059.5</v>
      </c>
      <c r="N103" s="1">
        <f t="shared" si="49"/>
        <v>-8.6338865653732686</v>
      </c>
      <c r="O103" s="17">
        <f t="shared" si="34"/>
        <v>0.51</v>
      </c>
      <c r="P103" s="1"/>
      <c r="Q103" s="1">
        <f t="shared" si="50"/>
        <v>9.7117285436461049</v>
      </c>
      <c r="R103" s="1">
        <f t="shared" si="35"/>
        <v>1034621</v>
      </c>
      <c r="S103" s="18">
        <f t="shared" si="36"/>
        <v>0.61805601451741465</v>
      </c>
      <c r="T103" s="17">
        <f t="shared" si="31"/>
        <v>7.1599597905750443</v>
      </c>
      <c r="U103" s="1">
        <v>30.29</v>
      </c>
      <c r="V103" s="1"/>
    </row>
    <row r="104" spans="1:22" x14ac:dyDescent="0.25">
      <c r="A104" s="1" t="s">
        <v>13</v>
      </c>
      <c r="B104" s="10">
        <v>2009</v>
      </c>
      <c r="C104" s="5">
        <v>0.8178401355025311</v>
      </c>
      <c r="D104" s="5">
        <v>15.708105197263519</v>
      </c>
      <c r="H104" s="4">
        <v>56638942</v>
      </c>
      <c r="I104" s="4">
        <v>2948898</v>
      </c>
      <c r="J104" s="5">
        <v>0.8178401355025311</v>
      </c>
      <c r="K104" s="4">
        <v>250441</v>
      </c>
      <c r="L104" s="1"/>
      <c r="M104" s="1"/>
      <c r="N104" s="1"/>
      <c r="O104" s="17"/>
      <c r="P104" s="1">
        <f>STDEVA(J104:J109)</f>
        <v>0.29345115300917846</v>
      </c>
      <c r="Q104" s="1"/>
      <c r="R104" s="1"/>
      <c r="S104" s="18"/>
      <c r="T104" s="17" t="e">
        <f t="shared" si="31"/>
        <v>#NUM!</v>
      </c>
      <c r="U104" s="1">
        <v>29.19</v>
      </c>
      <c r="V104" s="1"/>
    </row>
    <row r="105" spans="1:22" x14ac:dyDescent="0.25">
      <c r="A105" s="1" t="s">
        <v>13</v>
      </c>
      <c r="B105" s="10">
        <v>2010</v>
      </c>
      <c r="C105" s="5">
        <v>0.8429658824280607</v>
      </c>
      <c r="D105" s="5">
        <v>11.99620333858069</v>
      </c>
      <c r="E105">
        <f t="shared" si="32"/>
        <v>-1.5998810188922801</v>
      </c>
      <c r="F105">
        <f t="shared" si="33"/>
        <v>0.56959648511257144</v>
      </c>
      <c r="H105" s="4">
        <v>93826929</v>
      </c>
      <c r="I105" s="4">
        <v>6593161</v>
      </c>
      <c r="J105" s="5">
        <v>0.8429658824280607</v>
      </c>
      <c r="K105" s="4">
        <v>223037</v>
      </c>
      <c r="L105" s="1">
        <f t="shared" si="39"/>
        <v>75232935.5</v>
      </c>
      <c r="M105" s="1">
        <f t="shared" si="40"/>
        <v>4771029.5</v>
      </c>
      <c r="N105" s="1">
        <f>-M105/L105*100</f>
        <v>-6.341676645064581</v>
      </c>
      <c r="O105" s="17">
        <f t="shared" si="34"/>
        <v>0.83040300896529584</v>
      </c>
      <c r="P105" s="1"/>
      <c r="Q105" s="1">
        <f>(N105+O105)/$P$107*-1</f>
        <v>18.78088935614748</v>
      </c>
      <c r="R105" s="1">
        <f t="shared" si="35"/>
        <v>236739</v>
      </c>
      <c r="S105" s="18">
        <f t="shared" si="36"/>
        <v>0.3146746812770585</v>
      </c>
      <c r="T105" s="17">
        <f t="shared" si="31"/>
        <v>6.6786121018759683</v>
      </c>
      <c r="U105" s="1">
        <v>28.23</v>
      </c>
      <c r="V105" s="1"/>
    </row>
    <row r="106" spans="1:22" x14ac:dyDescent="0.25">
      <c r="A106" s="1" t="s">
        <v>13</v>
      </c>
      <c r="B106" s="10">
        <v>2011</v>
      </c>
      <c r="C106" s="5">
        <v>0.65910059336949312</v>
      </c>
      <c r="D106" s="5">
        <v>7.8307577414202285</v>
      </c>
      <c r="E106">
        <f t="shared" si="32"/>
        <v>-0.73550025114897388</v>
      </c>
      <c r="F106">
        <f t="shared" si="33"/>
        <v>0.61966146673600719</v>
      </c>
      <c r="H106" s="4">
        <v>96949541</v>
      </c>
      <c r="I106" s="4">
        <v>8160066</v>
      </c>
      <c r="J106" s="5">
        <v>0.65910059336949312</v>
      </c>
      <c r="K106" s="4">
        <v>293434</v>
      </c>
      <c r="L106" s="1">
        <f t="shared" si="39"/>
        <v>95388235</v>
      </c>
      <c r="M106" s="1">
        <f t="shared" si="40"/>
        <v>7376613.5</v>
      </c>
      <c r="N106" s="1">
        <f t="shared" ref="N106:N109" si="51">-M106/L106*100</f>
        <v>-7.7332529530502372</v>
      </c>
      <c r="O106" s="17">
        <f t="shared" si="34"/>
        <v>0.75103323789877696</v>
      </c>
      <c r="P106" s="1"/>
      <c r="Q106" s="1">
        <f t="shared" ref="Q106:Q109" si="52">(N106+O106)/$P$107*-1</f>
        <v>23.793464921001942</v>
      </c>
      <c r="R106" s="1">
        <f t="shared" si="35"/>
        <v>258235.5</v>
      </c>
      <c r="S106" s="18">
        <f t="shared" si="36"/>
        <v>0.27072049294129408</v>
      </c>
      <c r="T106" s="17">
        <f t="shared" si="31"/>
        <v>6.8678570290575962</v>
      </c>
      <c r="U106" s="1">
        <v>31.28</v>
      </c>
      <c r="V106" s="1"/>
    </row>
    <row r="107" spans="1:22" x14ac:dyDescent="0.25">
      <c r="A107" s="1" t="s">
        <v>13</v>
      </c>
      <c r="B107" s="10">
        <v>2012</v>
      </c>
      <c r="C107" s="5">
        <v>0.80465332744950346</v>
      </c>
      <c r="D107" s="5">
        <v>6.2499589378821838</v>
      </c>
      <c r="E107">
        <f t="shared" si="32"/>
        <v>-0.83697963230892569</v>
      </c>
      <c r="F107">
        <f t="shared" si="33"/>
        <v>0.19887659853845319</v>
      </c>
      <c r="H107" s="4">
        <v>65023406</v>
      </c>
      <c r="I107" s="4">
        <v>8371463</v>
      </c>
      <c r="J107" s="5">
        <v>0.80465332744950346</v>
      </c>
      <c r="K107" s="4">
        <v>403744</v>
      </c>
      <c r="L107" s="1">
        <f t="shared" si="39"/>
        <v>80986473.5</v>
      </c>
      <c r="M107" s="1">
        <f t="shared" si="40"/>
        <v>8265764.5</v>
      </c>
      <c r="N107" s="1">
        <f t="shared" si="51"/>
        <v>-10.206351928634106</v>
      </c>
      <c r="O107" s="17">
        <f t="shared" si="34"/>
        <v>0.73187696040949834</v>
      </c>
      <c r="P107" s="1">
        <v>0.29345115300917846</v>
      </c>
      <c r="Q107" s="1">
        <f t="shared" si="52"/>
        <v>32.286378400865473</v>
      </c>
      <c r="R107" s="1">
        <f t="shared" si="35"/>
        <v>348589</v>
      </c>
      <c r="S107" s="18">
        <f t="shared" si="36"/>
        <v>0.43042866905422172</v>
      </c>
      <c r="T107" s="17">
        <f t="shared" si="31"/>
        <v>6.9172830276324238</v>
      </c>
      <c r="U107" s="1">
        <v>27.27</v>
      </c>
      <c r="V107" s="1"/>
    </row>
    <row r="108" spans="1:22" x14ac:dyDescent="0.25">
      <c r="A108" s="1" t="s">
        <v>13</v>
      </c>
      <c r="B108" s="10">
        <v>2013</v>
      </c>
      <c r="C108" s="5">
        <v>6.5363532617440823E-2</v>
      </c>
      <c r="D108" s="5">
        <v>0.62946704505509843</v>
      </c>
      <c r="E108">
        <f t="shared" si="32"/>
        <v>-0.13118528876895355</v>
      </c>
      <c r="F108">
        <f t="shared" si="33"/>
        <v>0.74977432571001656</v>
      </c>
      <c r="H108" s="4">
        <v>76874670</v>
      </c>
      <c r="I108" s="4">
        <v>7982626</v>
      </c>
      <c r="J108" s="5">
        <v>6.5363532617440823E-2</v>
      </c>
      <c r="K108" s="4">
        <v>364845</v>
      </c>
      <c r="L108" s="1">
        <f t="shared" si="39"/>
        <v>70949038</v>
      </c>
      <c r="M108" s="1">
        <f t="shared" si="40"/>
        <v>8177044.5</v>
      </c>
      <c r="N108" s="1">
        <f t="shared" si="51"/>
        <v>-11.525236607154561</v>
      </c>
      <c r="O108" s="17">
        <f t="shared" si="34"/>
        <v>0.43500843003347212</v>
      </c>
      <c r="P108" s="1"/>
      <c r="Q108" s="1">
        <f t="shared" si="52"/>
        <v>37.792416432503209</v>
      </c>
      <c r="R108" s="1">
        <f t="shared" si="35"/>
        <v>384294.5</v>
      </c>
      <c r="S108" s="18">
        <f t="shared" si="36"/>
        <v>0.54164864081737096</v>
      </c>
      <c r="T108" s="17">
        <f t="shared" si="31"/>
        <v>6.912596361216929</v>
      </c>
      <c r="U108" s="1">
        <v>28.23</v>
      </c>
      <c r="V108" s="1"/>
    </row>
    <row r="109" spans="1:22" x14ac:dyDescent="0.25">
      <c r="A109" s="1" t="s">
        <v>13</v>
      </c>
      <c r="B109" s="10">
        <v>2014</v>
      </c>
      <c r="C109" s="5">
        <v>0.64798386540383179</v>
      </c>
      <c r="D109" s="5">
        <v>6.1129113806206901</v>
      </c>
      <c r="E109">
        <f t="shared" si="32"/>
        <v>-0.23461436306083383</v>
      </c>
      <c r="F109">
        <f t="shared" si="33"/>
        <v>0.7390534391473047</v>
      </c>
      <c r="H109" s="4">
        <v>80660959</v>
      </c>
      <c r="I109" s="4">
        <v>8550263</v>
      </c>
      <c r="J109" s="5">
        <v>0.64798386540383179</v>
      </c>
      <c r="K109" s="4">
        <v>365476</v>
      </c>
      <c r="L109" s="1">
        <f t="shared" si="39"/>
        <v>78767814.5</v>
      </c>
      <c r="M109" s="1">
        <f t="shared" si="40"/>
        <v>8266444.5</v>
      </c>
      <c r="N109" s="1">
        <f t="shared" si="51"/>
        <v>-10.49469831361133</v>
      </c>
      <c r="O109" s="17">
        <f t="shared" si="34"/>
        <v>0.35667369901063628</v>
      </c>
      <c r="P109" s="1"/>
      <c r="Q109" s="1">
        <f t="shared" si="52"/>
        <v>34.547571241894559</v>
      </c>
      <c r="R109" s="1">
        <f t="shared" si="35"/>
        <v>365160.5</v>
      </c>
      <c r="S109" s="18">
        <f t="shared" si="36"/>
        <v>0.46359100137277515</v>
      </c>
      <c r="T109" s="17">
        <f t="shared" si="31"/>
        <v>6.9173187542855121</v>
      </c>
      <c r="U109" s="1">
        <v>30.29</v>
      </c>
      <c r="V109" s="1"/>
    </row>
    <row r="110" spans="1:22" x14ac:dyDescent="0.25">
      <c r="A110" s="1" t="s">
        <v>14</v>
      </c>
      <c r="B110" s="10">
        <v>2009</v>
      </c>
      <c r="C110" s="5">
        <v>1.64</v>
      </c>
      <c r="D110" s="5">
        <v>25.58</v>
      </c>
      <c r="H110" s="4">
        <v>255495883</v>
      </c>
      <c r="I110" s="4">
        <v>16710333</v>
      </c>
      <c r="J110" s="5">
        <v>1.64</v>
      </c>
      <c r="K110" s="4">
        <v>1505260</v>
      </c>
      <c r="L110" s="1"/>
      <c r="M110" s="1"/>
      <c r="N110" s="1"/>
      <c r="O110" s="17"/>
      <c r="P110" s="1">
        <f>STDEVA(J110:J115)</f>
        <v>0.29376294297726951</v>
      </c>
      <c r="Q110" s="1"/>
      <c r="R110" s="1"/>
      <c r="S110" s="18"/>
      <c r="T110" s="17" t="e">
        <f t="shared" si="31"/>
        <v>#NUM!</v>
      </c>
      <c r="U110" s="1">
        <v>29.19</v>
      </c>
      <c r="V110" s="1"/>
    </row>
    <row r="111" spans="1:22" x14ac:dyDescent="0.25">
      <c r="A111" s="1" t="s">
        <v>14</v>
      </c>
      <c r="B111" s="10">
        <v>2010</v>
      </c>
      <c r="C111" s="5">
        <v>1.5</v>
      </c>
      <c r="D111" s="5">
        <v>22.55</v>
      </c>
      <c r="E111">
        <f t="shared" si="32"/>
        <v>-0.85387196432176227</v>
      </c>
      <c r="F111">
        <f t="shared" si="33"/>
        <v>0.48144262850230468</v>
      </c>
      <c r="H111" s="4">
        <v>307621338</v>
      </c>
      <c r="I111" s="4">
        <v>20736729</v>
      </c>
      <c r="J111" s="5">
        <v>1.5</v>
      </c>
      <c r="K111" s="4">
        <v>1586093</v>
      </c>
      <c r="L111" s="1">
        <f t="shared" si="39"/>
        <v>281558610.5</v>
      </c>
      <c r="M111" s="1">
        <f t="shared" si="40"/>
        <v>18723531</v>
      </c>
      <c r="N111" s="1">
        <f>-M111/L111*100</f>
        <v>-6.6499585882847656</v>
      </c>
      <c r="O111" s="17">
        <f t="shared" si="34"/>
        <v>1.5699999999999998</v>
      </c>
      <c r="P111" s="1"/>
      <c r="Q111" s="1">
        <f>(N111+O111)/$P$113*-1</f>
        <v>17.292714107503471</v>
      </c>
      <c r="R111" s="1">
        <f t="shared" si="35"/>
        <v>1545676.5</v>
      </c>
      <c r="S111" s="18">
        <f t="shared" si="36"/>
        <v>0.54897149025389158</v>
      </c>
      <c r="T111" s="17">
        <f t="shared" si="31"/>
        <v>7.2723877540820334</v>
      </c>
      <c r="U111" s="1">
        <v>28.23</v>
      </c>
      <c r="V111" s="1"/>
    </row>
    <row r="112" spans="1:22" x14ac:dyDescent="0.25">
      <c r="A112" s="1" t="s">
        <v>14</v>
      </c>
      <c r="B112" s="10">
        <v>2011</v>
      </c>
      <c r="C112" s="5">
        <v>1.25</v>
      </c>
      <c r="D112" s="5">
        <v>17.079999999999998</v>
      </c>
      <c r="E112">
        <f t="shared" si="32"/>
        <v>-0.6020599913279624</v>
      </c>
      <c r="F112">
        <f t="shared" si="33"/>
        <v>0.737987326333431</v>
      </c>
      <c r="H112" s="4">
        <v>366722279</v>
      </c>
      <c r="I112" s="4">
        <v>28638696</v>
      </c>
      <c r="J112" s="5">
        <v>1.25</v>
      </c>
      <c r="K112" s="4">
        <v>2605744</v>
      </c>
      <c r="L112" s="1">
        <f t="shared" si="39"/>
        <v>337171808.5</v>
      </c>
      <c r="M112" s="1">
        <f t="shared" si="40"/>
        <v>24687712.5</v>
      </c>
      <c r="N112" s="1">
        <f t="shared" ref="N112:N115" si="53">-M112/L112*100</f>
        <v>-7.321997829483422</v>
      </c>
      <c r="O112" s="17">
        <f t="shared" si="34"/>
        <v>1.375</v>
      </c>
      <c r="P112" s="1"/>
      <c r="Q112" s="1">
        <f t="shared" ref="Q112:Q115" si="54">(N112+O112)/$P$113*-1</f>
        <v>20.244207009948095</v>
      </c>
      <c r="R112" s="1">
        <f t="shared" si="35"/>
        <v>2095918.5</v>
      </c>
      <c r="S112" s="18">
        <f t="shared" si="36"/>
        <v>0.62161736158318237</v>
      </c>
      <c r="T112" s="17">
        <f t="shared" si="31"/>
        <v>7.3924808511854305</v>
      </c>
      <c r="U112" s="1">
        <v>31.28</v>
      </c>
      <c r="V112" s="1"/>
    </row>
    <row r="113" spans="1:22" x14ac:dyDescent="0.25">
      <c r="A113" s="1" t="s">
        <v>14</v>
      </c>
      <c r="B113" s="10">
        <v>2012</v>
      </c>
      <c r="C113" s="5">
        <v>1.1299999999999999</v>
      </c>
      <c r="D113" s="5">
        <v>12.61</v>
      </c>
      <c r="E113">
        <f t="shared" si="32"/>
        <v>-0.92081875395237478</v>
      </c>
      <c r="F113">
        <f t="shared" si="33"/>
        <v>0.6503075231319364</v>
      </c>
      <c r="H113" s="4">
        <v>414488317</v>
      </c>
      <c r="I113" s="4">
        <v>41546850</v>
      </c>
      <c r="J113" s="5">
        <v>1.1299999999999999</v>
      </c>
      <c r="K113" s="4">
        <v>3660336</v>
      </c>
      <c r="L113" s="1">
        <f t="shared" si="39"/>
        <v>390605298</v>
      </c>
      <c r="M113" s="1">
        <f t="shared" si="40"/>
        <v>35092773</v>
      </c>
      <c r="N113" s="1">
        <f t="shared" si="53"/>
        <v>-8.9842030253260923</v>
      </c>
      <c r="O113" s="17">
        <f t="shared" si="34"/>
        <v>1.19</v>
      </c>
      <c r="P113" s="1">
        <v>0.29376294297726951</v>
      </c>
      <c r="Q113" s="1">
        <f t="shared" si="54"/>
        <v>26.532288063063096</v>
      </c>
      <c r="R113" s="1">
        <f t="shared" si="35"/>
        <v>3133040</v>
      </c>
      <c r="S113" s="18">
        <f t="shared" si="36"/>
        <v>0.80209869554815927</v>
      </c>
      <c r="T113" s="17">
        <f t="shared" si="31"/>
        <v>7.5452176871386252</v>
      </c>
      <c r="U113" s="1">
        <v>27.27</v>
      </c>
      <c r="V113" s="1"/>
    </row>
    <row r="114" spans="1:22" x14ac:dyDescent="0.25">
      <c r="A114" s="1" t="s">
        <v>14</v>
      </c>
      <c r="B114" s="10">
        <v>2013</v>
      </c>
      <c r="C114" s="5">
        <v>0.99</v>
      </c>
      <c r="D114" s="5">
        <v>10.33</v>
      </c>
      <c r="E114">
        <f t="shared" si="32"/>
        <v>-0.85387196432176227</v>
      </c>
      <c r="F114">
        <f t="shared" si="33"/>
        <v>0.35793484700045369</v>
      </c>
      <c r="H114" s="4">
        <v>468994032</v>
      </c>
      <c r="I114" s="4">
        <v>42386065</v>
      </c>
      <c r="J114" s="5">
        <v>0.99</v>
      </c>
      <c r="K114" s="4">
        <v>4085686</v>
      </c>
      <c r="L114" s="1">
        <f t="shared" si="39"/>
        <v>441741174.5</v>
      </c>
      <c r="M114" s="1">
        <f t="shared" si="40"/>
        <v>41966457.5</v>
      </c>
      <c r="N114" s="1">
        <f t="shared" si="53"/>
        <v>-9.5002367726986705</v>
      </c>
      <c r="O114" s="17">
        <f t="shared" si="34"/>
        <v>1.06</v>
      </c>
      <c r="P114" s="1"/>
      <c r="Q114" s="1">
        <f t="shared" si="54"/>
        <v>28.731454985974015</v>
      </c>
      <c r="R114" s="1">
        <f t="shared" si="35"/>
        <v>3873011</v>
      </c>
      <c r="S114" s="18">
        <f t="shared" si="36"/>
        <v>0.87676024413703368</v>
      </c>
      <c r="T114" s="17">
        <f t="shared" si="31"/>
        <v>7.6229023108094349</v>
      </c>
      <c r="U114" s="1">
        <v>28.23</v>
      </c>
      <c r="V114" s="1"/>
    </row>
    <row r="115" spans="1:22" x14ac:dyDescent="0.25">
      <c r="A115" s="1" t="s">
        <v>14</v>
      </c>
      <c r="B115" s="10">
        <v>2014</v>
      </c>
      <c r="C115" s="5">
        <v>0.88</v>
      </c>
      <c r="D115" s="5">
        <v>10.76</v>
      </c>
      <c r="E115">
        <f t="shared" si="32"/>
        <v>-0.95860731484177497</v>
      </c>
      <c r="F115">
        <f t="shared" si="33"/>
        <v>-0.36653154442041375</v>
      </c>
      <c r="H115" s="4">
        <v>576988837</v>
      </c>
      <c r="I115" s="4">
        <v>43350720</v>
      </c>
      <c r="J115" s="5">
        <v>0.88</v>
      </c>
      <c r="K115" s="4">
        <v>4445613</v>
      </c>
      <c r="L115" s="1">
        <f t="shared" si="39"/>
        <v>522991434.5</v>
      </c>
      <c r="M115" s="1">
        <f t="shared" si="40"/>
        <v>42868392.5</v>
      </c>
      <c r="N115" s="1">
        <f t="shared" si="53"/>
        <v>-8.1967676088201777</v>
      </c>
      <c r="O115" s="17">
        <f t="shared" si="34"/>
        <v>0.93500000000000005</v>
      </c>
      <c r="P115" s="1"/>
      <c r="Q115" s="1">
        <f t="shared" si="54"/>
        <v>24.719821823755595</v>
      </c>
      <c r="R115" s="1">
        <f t="shared" si="35"/>
        <v>4265649.5</v>
      </c>
      <c r="S115" s="18">
        <f t="shared" si="36"/>
        <v>0.81562511708784013</v>
      </c>
      <c r="T115" s="17">
        <f t="shared" si="31"/>
        <v>7.6321371984285502</v>
      </c>
      <c r="U115" s="1">
        <v>30.29</v>
      </c>
      <c r="V115" s="1"/>
    </row>
    <row r="116" spans="1:22" x14ac:dyDescent="0.25">
      <c r="A116" s="1" t="s">
        <v>15</v>
      </c>
      <c r="B116" s="10">
        <v>2009</v>
      </c>
      <c r="C116" s="5">
        <v>1.54</v>
      </c>
      <c r="D116" s="5">
        <v>20.6</v>
      </c>
      <c r="H116" s="4">
        <v>243785208</v>
      </c>
      <c r="I116" s="4">
        <v>12572078</v>
      </c>
      <c r="J116" s="5">
        <v>1.54</v>
      </c>
      <c r="K116" s="4">
        <v>3297530</v>
      </c>
      <c r="L116" s="1"/>
      <c r="M116" s="1"/>
      <c r="N116" s="1"/>
      <c r="O116" s="17"/>
      <c r="P116" s="1">
        <f>STDEVA(J116:J121)</f>
        <v>0.28273073173368884</v>
      </c>
      <c r="Q116" s="1"/>
      <c r="R116" s="1"/>
      <c r="S116" s="18"/>
      <c r="T116" s="17" t="e">
        <f t="shared" si="31"/>
        <v>#NUM!</v>
      </c>
      <c r="U116" s="1">
        <v>29.19</v>
      </c>
      <c r="V116" s="1"/>
    </row>
    <row r="117" spans="1:22" x14ac:dyDescent="0.25">
      <c r="A117" s="1" t="s">
        <v>15</v>
      </c>
      <c r="B117" s="10">
        <v>2010</v>
      </c>
      <c r="C117" s="5">
        <v>1.5</v>
      </c>
      <c r="D117" s="5">
        <v>22.1</v>
      </c>
      <c r="E117">
        <f t="shared" si="32"/>
        <v>-1.3979400086720373</v>
      </c>
      <c r="F117">
        <f t="shared" si="33"/>
        <v>0.17609125905568124</v>
      </c>
      <c r="H117" s="4">
        <v>367712191</v>
      </c>
      <c r="I117" s="4">
        <v>18170363</v>
      </c>
      <c r="J117" s="5">
        <v>1.5</v>
      </c>
      <c r="K117" s="4">
        <v>3297645</v>
      </c>
      <c r="L117" s="1">
        <f t="shared" si="39"/>
        <v>305748699.5</v>
      </c>
      <c r="M117" s="1">
        <f t="shared" si="40"/>
        <v>15371220.5</v>
      </c>
      <c r="N117" s="1">
        <f>-M117/L117*100</f>
        <v>-5.0274033953822261</v>
      </c>
      <c r="O117" s="17">
        <f t="shared" si="34"/>
        <v>1.52</v>
      </c>
      <c r="P117" s="1"/>
      <c r="Q117" s="1">
        <f>(N117+O117)/$P$119*-1</f>
        <v>12.405455091050863</v>
      </c>
      <c r="R117" s="1">
        <f t="shared" si="35"/>
        <v>3297587.5</v>
      </c>
      <c r="S117" s="18">
        <f t="shared" si="36"/>
        <v>1.0785287085088646</v>
      </c>
      <c r="T117" s="17">
        <f t="shared" si="31"/>
        <v>7.1867083525596627</v>
      </c>
      <c r="U117" s="1">
        <v>28.23</v>
      </c>
      <c r="V117" s="1"/>
    </row>
    <row r="118" spans="1:22" x14ac:dyDescent="0.25">
      <c r="A118" s="1" t="s">
        <v>15</v>
      </c>
      <c r="B118" s="10">
        <v>2011</v>
      </c>
      <c r="C118" s="5">
        <v>2.0299999999999998</v>
      </c>
      <c r="D118" s="5">
        <v>26.74</v>
      </c>
      <c r="E118">
        <f t="shared" si="32"/>
        <v>-0.27572413039921112</v>
      </c>
      <c r="F118">
        <f t="shared" si="33"/>
        <v>0.66651798055488054</v>
      </c>
      <c r="H118" s="4">
        <v>460420078</v>
      </c>
      <c r="I118" s="4">
        <v>28490896</v>
      </c>
      <c r="J118" s="5">
        <v>2.0299999999999998</v>
      </c>
      <c r="K118" s="4">
        <v>3746217</v>
      </c>
      <c r="L118" s="1">
        <f t="shared" si="39"/>
        <v>414066134.5</v>
      </c>
      <c r="M118" s="1">
        <f t="shared" si="40"/>
        <v>23330629.5</v>
      </c>
      <c r="N118" s="1">
        <f t="shared" ref="N118:N121" si="55">-M118/L118*100</f>
        <v>-5.6345176666458334</v>
      </c>
      <c r="O118" s="17">
        <f t="shared" si="34"/>
        <v>1.7649999999999999</v>
      </c>
      <c r="P118" s="1"/>
      <c r="Q118" s="1">
        <f t="shared" ref="Q118:Q121" si="56">(N118+O118)/$P$119*-1</f>
        <v>13.686229448486801</v>
      </c>
      <c r="R118" s="1">
        <f t="shared" si="35"/>
        <v>3521931</v>
      </c>
      <c r="S118" s="18">
        <f t="shared" si="36"/>
        <v>0.85057209623116381</v>
      </c>
      <c r="T118" s="17">
        <f t="shared" si="31"/>
        <v>7.3679264569544074</v>
      </c>
      <c r="U118" s="1">
        <v>31.28</v>
      </c>
      <c r="V118" s="1"/>
    </row>
    <row r="119" spans="1:22" x14ac:dyDescent="0.25">
      <c r="A119" s="1" t="s">
        <v>15</v>
      </c>
      <c r="B119" s="10">
        <v>2012</v>
      </c>
      <c r="C119" s="5">
        <v>1.7</v>
      </c>
      <c r="D119" s="5">
        <v>19.899999999999999</v>
      </c>
      <c r="E119">
        <f t="shared" si="32"/>
        <v>-0.4814860601221127</v>
      </c>
      <c r="F119">
        <f t="shared" si="33"/>
        <v>0.83505610172011624</v>
      </c>
      <c r="H119" s="4">
        <v>503530259</v>
      </c>
      <c r="I119" s="4">
        <v>33624531</v>
      </c>
      <c r="J119" s="5">
        <v>1.7</v>
      </c>
      <c r="K119" s="4">
        <v>5276653</v>
      </c>
      <c r="L119" s="1">
        <f t="shared" si="39"/>
        <v>481975168.5</v>
      </c>
      <c r="M119" s="1">
        <f t="shared" si="40"/>
        <v>31057713.5</v>
      </c>
      <c r="N119" s="1">
        <f t="shared" si="55"/>
        <v>-6.4438409963437779</v>
      </c>
      <c r="O119" s="17">
        <f t="shared" si="34"/>
        <v>1.8649999999999998</v>
      </c>
      <c r="P119" s="1">
        <v>0.28273073173368884</v>
      </c>
      <c r="Q119" s="1">
        <f t="shared" si="56"/>
        <v>16.195059406052483</v>
      </c>
      <c r="R119" s="1">
        <f t="shared" si="35"/>
        <v>4511435</v>
      </c>
      <c r="S119" s="18">
        <f t="shared" si="36"/>
        <v>0.93603058722723387</v>
      </c>
      <c r="T119" s="17">
        <f t="shared" si="31"/>
        <v>7.4921694793743381</v>
      </c>
      <c r="U119" s="1">
        <v>27.27</v>
      </c>
      <c r="V119" s="1"/>
    </row>
    <row r="120" spans="1:22" x14ac:dyDescent="0.25">
      <c r="A120" s="1" t="s">
        <v>15</v>
      </c>
      <c r="B120" s="10">
        <v>2013</v>
      </c>
      <c r="C120" s="5">
        <v>1.4</v>
      </c>
      <c r="D120" s="5">
        <v>13.7</v>
      </c>
      <c r="E120">
        <f t="shared" si="32"/>
        <v>-0.52287874528033751</v>
      </c>
      <c r="F120">
        <f t="shared" si="33"/>
        <v>0.79239168949825378</v>
      </c>
      <c r="H120" s="4">
        <v>576368416</v>
      </c>
      <c r="I120" s="4">
        <v>54074666</v>
      </c>
      <c r="J120" s="5">
        <v>1.4</v>
      </c>
      <c r="K120" s="4">
        <v>7080388</v>
      </c>
      <c r="L120" s="1">
        <f t="shared" si="39"/>
        <v>539949337.5</v>
      </c>
      <c r="M120" s="1">
        <f t="shared" si="40"/>
        <v>43849598.5</v>
      </c>
      <c r="N120" s="1">
        <f t="shared" si="55"/>
        <v>-8.1210579316619675</v>
      </c>
      <c r="O120" s="17">
        <f t="shared" si="34"/>
        <v>1.5499999999999998</v>
      </c>
      <c r="P120" s="1"/>
      <c r="Q120" s="1">
        <f t="shared" si="56"/>
        <v>23.241399657435938</v>
      </c>
      <c r="R120" s="1">
        <f t="shared" si="35"/>
        <v>6178520.5</v>
      </c>
      <c r="S120" s="18">
        <f t="shared" si="36"/>
        <v>1.1442778184721822</v>
      </c>
      <c r="T120" s="17">
        <f t="shared" si="31"/>
        <v>7.6419656211904794</v>
      </c>
      <c r="U120" s="1">
        <v>28.23</v>
      </c>
      <c r="V120" s="1"/>
    </row>
    <row r="121" spans="1:22" x14ac:dyDescent="0.25">
      <c r="A121" s="1" t="s">
        <v>15</v>
      </c>
      <c r="B121" s="10">
        <v>2014</v>
      </c>
      <c r="C121" s="5">
        <v>1.2</v>
      </c>
      <c r="D121" s="5">
        <v>10.5</v>
      </c>
      <c r="E121">
        <f t="shared" si="32"/>
        <v>-0.69897000433601886</v>
      </c>
      <c r="F121">
        <f>LOG(IF(D121&gt;D120,D121,D120)-IF(D121&lt;D120,D121,D120))</f>
        <v>0.50514997831990593</v>
      </c>
      <c r="H121" s="4">
        <v>661131589</v>
      </c>
      <c r="I121" s="4">
        <v>55012808</v>
      </c>
      <c r="J121" s="5">
        <v>1.2</v>
      </c>
      <c r="K121" s="4">
        <v>8872165</v>
      </c>
      <c r="L121" s="1">
        <f t="shared" si="39"/>
        <v>618750002.5</v>
      </c>
      <c r="M121" s="1">
        <f t="shared" si="40"/>
        <v>54543737</v>
      </c>
      <c r="N121" s="1">
        <f t="shared" si="55"/>
        <v>-8.8151493785246497</v>
      </c>
      <c r="O121" s="17">
        <f t="shared" si="34"/>
        <v>1.2999999999999998</v>
      </c>
      <c r="P121" s="1"/>
      <c r="Q121" s="1">
        <f t="shared" si="56"/>
        <v>26.580589002271452</v>
      </c>
      <c r="R121" s="1">
        <f t="shared" si="35"/>
        <v>7976276.5</v>
      </c>
      <c r="S121" s="18">
        <f t="shared" si="36"/>
        <v>1.2890951867107265</v>
      </c>
      <c r="T121" s="17">
        <f t="shared" si="31"/>
        <v>7.7367448898006987</v>
      </c>
      <c r="U121" s="1">
        <v>30.29</v>
      </c>
      <c r="V121" s="1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1"/>
  <sheetViews>
    <sheetView tabSelected="1" workbookViewId="0">
      <selection activeCell="M2" sqref="M2:M101"/>
    </sheetView>
  </sheetViews>
  <sheetFormatPr defaultRowHeight="15" x14ac:dyDescent="0.25"/>
  <cols>
    <col min="9" max="9" width="12.7109375" bestFit="1" customWidth="1"/>
    <col min="10" max="10" width="12" bestFit="1" customWidth="1"/>
    <col min="13" max="13" width="14" bestFit="1" customWidth="1"/>
    <col min="14" max="14" width="20.85546875" bestFit="1" customWidth="1"/>
  </cols>
  <sheetData>
    <row r="1" spans="1:18" x14ac:dyDescent="0.25">
      <c r="A1" s="14" t="s">
        <v>60</v>
      </c>
      <c r="B1" s="14" t="s">
        <v>0</v>
      </c>
      <c r="C1" s="14" t="s">
        <v>29</v>
      </c>
      <c r="D1" s="14" t="s">
        <v>30</v>
      </c>
      <c r="E1" s="14" t="s">
        <v>35</v>
      </c>
      <c r="F1" s="14" t="s">
        <v>63</v>
      </c>
      <c r="G1" s="3" t="s">
        <v>64</v>
      </c>
      <c r="H1" s="14" t="s">
        <v>65</v>
      </c>
      <c r="I1" s="3" t="s">
        <v>61</v>
      </c>
      <c r="J1" s="14" t="s">
        <v>62</v>
      </c>
      <c r="K1" s="14" t="s">
        <v>67</v>
      </c>
      <c r="L1" s="14" t="s">
        <v>68</v>
      </c>
      <c r="M1" s="3" t="s">
        <v>57</v>
      </c>
      <c r="N1" s="3" t="s">
        <v>58</v>
      </c>
      <c r="O1" s="3" t="s">
        <v>59</v>
      </c>
      <c r="P1" s="3" t="s">
        <v>66</v>
      </c>
      <c r="Q1" s="25"/>
      <c r="R1" s="24"/>
    </row>
    <row r="2" spans="1:18" x14ac:dyDescent="0.25">
      <c r="A2" s="1" t="s">
        <v>2</v>
      </c>
      <c r="B2" s="13">
        <v>2010</v>
      </c>
      <c r="C2" s="26">
        <v>-1.091425617102489</v>
      </c>
      <c r="D2" s="26">
        <v>0.63966042199054363</v>
      </c>
      <c r="E2" s="27">
        <v>27.253419290291035</v>
      </c>
      <c r="F2" s="28">
        <v>13.504205059463043</v>
      </c>
      <c r="G2" s="28">
        <v>1.7585594463107816</v>
      </c>
      <c r="H2" s="28">
        <v>6.6391174810617199</v>
      </c>
      <c r="I2" s="28">
        <v>0.55402887750349328</v>
      </c>
      <c r="J2" s="28">
        <v>6.5561791178836248</v>
      </c>
      <c r="K2" s="28">
        <v>49.93</v>
      </c>
      <c r="L2" s="28">
        <v>28.23</v>
      </c>
      <c r="M2" s="28">
        <v>7.3948346550000004</v>
      </c>
      <c r="N2" s="28">
        <v>5.3122717928562508</v>
      </c>
      <c r="O2" s="28">
        <v>8.8616003609539291</v>
      </c>
      <c r="P2" s="28">
        <f>K2-N2</f>
        <v>44.617728207143749</v>
      </c>
    </row>
    <row r="3" spans="1:18" x14ac:dyDescent="0.25">
      <c r="A3" s="1" t="s">
        <v>2</v>
      </c>
      <c r="B3" s="13">
        <v>2011</v>
      </c>
      <c r="C3" s="26">
        <v>-0.29919748521975337</v>
      </c>
      <c r="D3" s="26">
        <v>0.66662104359570296</v>
      </c>
      <c r="E3" s="27">
        <v>22.656845258002704</v>
      </c>
      <c r="F3" s="28">
        <v>11.221076987495948</v>
      </c>
      <c r="G3" s="28">
        <v>1.6865467156063838</v>
      </c>
      <c r="H3" s="28">
        <v>6.6500556661912151</v>
      </c>
      <c r="I3" s="28">
        <v>5.2949697787102257E-3</v>
      </c>
      <c r="J3" s="28">
        <v>4.7494164001418726</v>
      </c>
      <c r="K3" s="28">
        <v>47.39</v>
      </c>
      <c r="L3" s="28">
        <v>31.28</v>
      </c>
      <c r="M3" s="28">
        <v>7.5003338780000002</v>
      </c>
      <c r="N3" s="28">
        <v>5.142703992675294</v>
      </c>
      <c r="O3" s="28">
        <v>18.677477120540004</v>
      </c>
      <c r="P3" s="28">
        <f t="shared" ref="P3:P6" si="0">K3-N3</f>
        <v>42.247296007324707</v>
      </c>
    </row>
    <row r="4" spans="1:18" x14ac:dyDescent="0.25">
      <c r="A4" s="1" t="s">
        <v>2</v>
      </c>
      <c r="B4" s="13">
        <v>2012</v>
      </c>
      <c r="C4" s="26">
        <v>-1.2743894689585169</v>
      </c>
      <c r="D4" s="26">
        <v>1.0962432482559178E-3</v>
      </c>
      <c r="E4" s="27">
        <v>22.454374646652603</v>
      </c>
      <c r="F4" s="28">
        <v>10.905308148414282</v>
      </c>
      <c r="G4" s="28">
        <v>1.7335485099604049</v>
      </c>
      <c r="H4" s="28">
        <v>6.6800632006725715</v>
      </c>
      <c r="I4" s="28">
        <v>0.1560745341614907</v>
      </c>
      <c r="J4" s="28">
        <v>3.4018662521917431</v>
      </c>
      <c r="K4" s="28">
        <v>44.5</v>
      </c>
      <c r="L4" s="28">
        <v>27.27</v>
      </c>
      <c r="M4" s="28">
        <v>7.5629903670000003</v>
      </c>
      <c r="N4" s="28">
        <v>4.1413396541885845</v>
      </c>
      <c r="O4" s="28">
        <v>9.0942160785739077</v>
      </c>
      <c r="P4" s="28">
        <f t="shared" si="0"/>
        <v>40.358660345811415</v>
      </c>
    </row>
    <row r="5" spans="1:18" x14ac:dyDescent="0.25">
      <c r="A5" s="1" t="s">
        <v>2</v>
      </c>
      <c r="B5" s="13">
        <v>2013</v>
      </c>
      <c r="C5" s="26">
        <v>-0.27203749881871597</v>
      </c>
      <c r="D5" s="26">
        <v>0.69116918609541866</v>
      </c>
      <c r="E5" s="27">
        <v>21.387022926454481</v>
      </c>
      <c r="F5" s="28">
        <v>10.183365418983856</v>
      </c>
      <c r="G5" s="28">
        <v>1.607800927230314</v>
      </c>
      <c r="H5" s="28">
        <v>6.7237201088700029</v>
      </c>
      <c r="I5" s="28">
        <v>0.61428694231926417</v>
      </c>
      <c r="J5" s="28">
        <v>3.6631522613016116</v>
      </c>
      <c r="K5" s="28">
        <v>44.02</v>
      </c>
      <c r="L5" s="28">
        <v>28.23</v>
      </c>
      <c r="M5" s="28">
        <v>7.6015642159999999</v>
      </c>
      <c r="N5" s="28">
        <v>4.3219376962487104</v>
      </c>
      <c r="O5" s="28">
        <v>6.5922558981659449</v>
      </c>
      <c r="P5" s="28">
        <f t="shared" si="0"/>
        <v>39.698062303751293</v>
      </c>
    </row>
    <row r="6" spans="1:18" x14ac:dyDescent="0.25">
      <c r="A6" s="1" t="s">
        <v>2</v>
      </c>
      <c r="B6" s="13">
        <v>2014</v>
      </c>
      <c r="C6" s="26">
        <v>-0.94376148239811031</v>
      </c>
      <c r="D6" s="26">
        <v>-5.776034773025434E-2</v>
      </c>
      <c r="E6" s="27">
        <v>19.766964647082641</v>
      </c>
      <c r="F6" s="27">
        <v>9.1287150408081619</v>
      </c>
      <c r="G6" s="28">
        <v>1.5073692407227697</v>
      </c>
      <c r="H6" s="28">
        <v>6.756254735250419</v>
      </c>
      <c r="I6" s="28">
        <v>0.1351243410192236</v>
      </c>
      <c r="J6" s="28">
        <v>3.3022158567900273</v>
      </c>
      <c r="K6" s="28">
        <v>52.4</v>
      </c>
      <c r="L6" s="28">
        <v>30.29</v>
      </c>
      <c r="M6" s="28">
        <v>7.6375089200000001</v>
      </c>
      <c r="N6" s="28">
        <v>4.7908858752699501</v>
      </c>
      <c r="O6" s="28">
        <v>4.0858999407278134</v>
      </c>
      <c r="P6" s="28">
        <f t="shared" si="0"/>
        <v>47.609114124730048</v>
      </c>
    </row>
    <row r="7" spans="1:18" x14ac:dyDescent="0.25">
      <c r="A7" s="1" t="s">
        <v>3</v>
      </c>
      <c r="B7" s="13">
        <v>2010</v>
      </c>
      <c r="C7" s="26">
        <v>-0.37675070960209939</v>
      </c>
      <c r="D7" s="26">
        <v>0.45484486000851043</v>
      </c>
      <c r="E7" s="27">
        <v>5.6545052806681166</v>
      </c>
      <c r="F7" s="28">
        <v>5.7597763369992521</v>
      </c>
      <c r="G7" s="28">
        <v>0.51673423404275443</v>
      </c>
      <c r="H7" s="28">
        <v>7.0310658222732139</v>
      </c>
      <c r="I7" s="28">
        <v>0.39829693062638316</v>
      </c>
      <c r="J7" s="28">
        <v>17.330808000019644</v>
      </c>
      <c r="K7" s="28">
        <v>49.93</v>
      </c>
      <c r="L7" s="28">
        <v>28.23</v>
      </c>
      <c r="M7" s="28">
        <v>7.3948346550000004</v>
      </c>
      <c r="N7" s="28">
        <v>5.3122717928562508</v>
      </c>
      <c r="O7" s="28">
        <v>8.8616003609539291</v>
      </c>
      <c r="P7" s="28">
        <f>K7-N7</f>
        <v>44.617728207143749</v>
      </c>
    </row>
    <row r="8" spans="1:18" x14ac:dyDescent="0.25">
      <c r="A8" s="1" t="s">
        <v>3</v>
      </c>
      <c r="B8" s="13">
        <v>2011</v>
      </c>
      <c r="C8" s="26">
        <v>-1.1549019599857429</v>
      </c>
      <c r="D8" s="26">
        <v>0.85186960072976647</v>
      </c>
      <c r="E8" s="27">
        <v>4.5142806643470008</v>
      </c>
      <c r="F8" s="28">
        <v>4.8004073230391349</v>
      </c>
      <c r="G8" s="28">
        <v>0.47142234498210162</v>
      </c>
      <c r="H8" s="28">
        <v>7.0669936102560484</v>
      </c>
      <c r="I8" s="28">
        <v>0.17999885314524916</v>
      </c>
      <c r="J8" s="28">
        <v>21.040790229807033</v>
      </c>
      <c r="K8" s="28">
        <v>47.39</v>
      </c>
      <c r="L8" s="28">
        <v>31.28</v>
      </c>
      <c r="M8" s="28">
        <v>7.5003338780000002</v>
      </c>
      <c r="N8" s="28">
        <v>5.142703992675294</v>
      </c>
      <c r="O8" s="28">
        <v>18.677477120540004</v>
      </c>
      <c r="P8" s="28">
        <f t="shared" ref="P8:P11" si="1">K8-N8</f>
        <v>42.247296007324707</v>
      </c>
    </row>
    <row r="9" spans="1:18" x14ac:dyDescent="0.25">
      <c r="A9" s="1" t="s">
        <v>3</v>
      </c>
      <c r="B9" s="13">
        <v>2012</v>
      </c>
      <c r="C9" s="26">
        <v>8.9905111439397931E-2</v>
      </c>
      <c r="D9" s="26">
        <v>1.4396484295634737</v>
      </c>
      <c r="E9" s="27">
        <v>6.1937175388456893</v>
      </c>
      <c r="F9" s="28">
        <v>5.3757044692356466</v>
      </c>
      <c r="G9" s="28">
        <v>0.59267032967133881</v>
      </c>
      <c r="H9" s="28">
        <v>7.0896321616390194</v>
      </c>
      <c r="I9" s="28">
        <v>-7.2893381280979687E-4</v>
      </c>
      <c r="J9" s="28">
        <v>22.020619071419826</v>
      </c>
      <c r="K9" s="28">
        <v>44.5</v>
      </c>
      <c r="L9" s="28">
        <v>27.27</v>
      </c>
      <c r="M9" s="28">
        <v>7.5629903670000003</v>
      </c>
      <c r="N9" s="28">
        <v>4.1413396541885845</v>
      </c>
      <c r="O9" s="28">
        <v>9.0942160785739077</v>
      </c>
      <c r="P9" s="28">
        <f t="shared" si="1"/>
        <v>40.358660345811415</v>
      </c>
    </row>
    <row r="10" spans="1:18" x14ac:dyDescent="0.25">
      <c r="A10" s="1" t="s">
        <v>3</v>
      </c>
      <c r="B10" s="13">
        <v>2013</v>
      </c>
      <c r="C10" s="26">
        <v>-1</v>
      </c>
      <c r="D10" s="26">
        <v>-0.52287874528033651</v>
      </c>
      <c r="E10" s="27">
        <v>9.8536879159801369</v>
      </c>
      <c r="F10" s="28">
        <v>7.3284253768043577</v>
      </c>
      <c r="G10" s="28">
        <v>1.1741453932253902</v>
      </c>
      <c r="H10" s="28">
        <v>7.0991565133454193</v>
      </c>
      <c r="I10" s="28">
        <v>4.2552156786461119E-2</v>
      </c>
      <c r="J10" s="28">
        <v>23.100762671447477</v>
      </c>
      <c r="K10" s="28">
        <v>44.02</v>
      </c>
      <c r="L10" s="28">
        <v>28.23</v>
      </c>
      <c r="M10" s="28">
        <v>7.6015642159999999</v>
      </c>
      <c r="N10" s="28">
        <v>4.3219376962487104</v>
      </c>
      <c r="O10" s="28">
        <v>6.5922558981659449</v>
      </c>
      <c r="P10" s="28">
        <f t="shared" si="1"/>
        <v>39.698062303751293</v>
      </c>
    </row>
    <row r="11" spans="1:18" x14ac:dyDescent="0.25">
      <c r="A11" s="1" t="s">
        <v>3</v>
      </c>
      <c r="B11" s="13">
        <v>2014</v>
      </c>
      <c r="C11" s="26">
        <v>-1</v>
      </c>
      <c r="D11" s="26">
        <v>0.20411998265592515</v>
      </c>
      <c r="E11" s="27">
        <v>9.5109117150061788</v>
      </c>
      <c r="F11" s="28">
        <v>7.1926270727522903</v>
      </c>
      <c r="G11" s="28">
        <v>1.5474256052908655</v>
      </c>
      <c r="H11" s="28">
        <v>7.0951956001644172</v>
      </c>
      <c r="I11" s="28">
        <v>8.5213172870603607E-2</v>
      </c>
      <c r="J11" s="28">
        <v>24.046394594675121</v>
      </c>
      <c r="K11" s="28">
        <v>52.4</v>
      </c>
      <c r="L11" s="28">
        <v>30.29</v>
      </c>
      <c r="M11" s="28">
        <v>7.6375089200000001</v>
      </c>
      <c r="N11" s="28">
        <v>4.7908858752699501</v>
      </c>
      <c r="O11" s="28">
        <v>4.0858999407278134</v>
      </c>
      <c r="P11" s="28">
        <f t="shared" si="1"/>
        <v>47.609114124730048</v>
      </c>
    </row>
    <row r="12" spans="1:18" x14ac:dyDescent="0.25">
      <c r="A12" s="1" t="s">
        <v>4</v>
      </c>
      <c r="B12" s="13">
        <v>2010</v>
      </c>
      <c r="C12" s="26">
        <v>-0.72124639904717114</v>
      </c>
      <c r="D12" s="26">
        <v>0.48855071650044402</v>
      </c>
      <c r="E12" s="27">
        <v>37.243164758302527</v>
      </c>
      <c r="F12" s="28">
        <v>6.3164432014000615</v>
      </c>
      <c r="G12" s="28">
        <v>0.81385139157175246</v>
      </c>
      <c r="H12" s="28">
        <v>7.320759475796959</v>
      </c>
      <c r="I12" s="28">
        <v>0.27748154327843644</v>
      </c>
      <c r="J12" s="28">
        <v>7.9093013980130609</v>
      </c>
      <c r="K12" s="28">
        <v>49.93</v>
      </c>
      <c r="L12" s="28">
        <v>28.23</v>
      </c>
      <c r="M12" s="28">
        <v>7.3948346550000004</v>
      </c>
      <c r="N12" s="28">
        <v>5.3122717928562508</v>
      </c>
      <c r="O12" s="28">
        <v>8.8616003609539291</v>
      </c>
      <c r="P12" s="28">
        <f>K12-N12</f>
        <v>44.617728207143749</v>
      </c>
    </row>
    <row r="13" spans="1:18" x14ac:dyDescent="0.25">
      <c r="A13" s="1" t="s">
        <v>4</v>
      </c>
      <c r="B13" s="13">
        <v>2011</v>
      </c>
      <c r="C13" s="26">
        <v>-0.52287874528033762</v>
      </c>
      <c r="D13" s="26">
        <v>0.68124123737558728</v>
      </c>
      <c r="E13" s="27">
        <v>37.49013990194004</v>
      </c>
      <c r="F13" s="28">
        <v>6.2964666802516636</v>
      </c>
      <c r="G13" s="28">
        <v>0.924545504248387</v>
      </c>
      <c r="H13" s="28">
        <v>7.3856972782459094</v>
      </c>
      <c r="I13" s="28">
        <v>0.15635818593818845</v>
      </c>
      <c r="J13" s="28">
        <v>6.5666291562241854</v>
      </c>
      <c r="K13" s="28">
        <v>47.39</v>
      </c>
      <c r="L13" s="28">
        <v>31.28</v>
      </c>
      <c r="M13" s="28">
        <v>7.5003338780000002</v>
      </c>
      <c r="N13" s="28">
        <v>5.142703992675294</v>
      </c>
      <c r="O13" s="28">
        <v>18.677477120540004</v>
      </c>
      <c r="P13" s="28">
        <f t="shared" ref="P13:P16" si="2">K13-N13</f>
        <v>42.247296007324707</v>
      </c>
    </row>
    <row r="14" spans="1:18" x14ac:dyDescent="0.25">
      <c r="A14" s="1" t="s">
        <v>4</v>
      </c>
      <c r="B14" s="13">
        <v>2012</v>
      </c>
      <c r="C14" s="26">
        <v>-1.0457574905606752</v>
      </c>
      <c r="D14" s="26">
        <v>2.9383777685209757E-2</v>
      </c>
      <c r="E14" s="27">
        <v>34.757400460852502</v>
      </c>
      <c r="F14" s="28">
        <v>5.7139376333515317</v>
      </c>
      <c r="G14" s="28">
        <v>0.88372637683633604</v>
      </c>
      <c r="H14" s="28">
        <v>7.405558938241116</v>
      </c>
      <c r="I14" s="28">
        <v>0.1564518927525286</v>
      </c>
      <c r="J14" s="28">
        <v>5.8856464685575904</v>
      </c>
      <c r="K14" s="28">
        <v>44.5</v>
      </c>
      <c r="L14" s="28">
        <v>27.27</v>
      </c>
      <c r="M14" s="28">
        <v>7.5629903670000003</v>
      </c>
      <c r="N14" s="28">
        <v>4.1413396541885845</v>
      </c>
      <c r="O14" s="28">
        <v>9.0942160785739077</v>
      </c>
      <c r="P14" s="28">
        <f t="shared" si="2"/>
        <v>40.358660345811415</v>
      </c>
    </row>
    <row r="15" spans="1:18" x14ac:dyDescent="0.25">
      <c r="A15" s="1" t="s">
        <v>4</v>
      </c>
      <c r="B15" s="13">
        <v>2013</v>
      </c>
      <c r="C15" s="26">
        <v>-1.3979400086720373</v>
      </c>
      <c r="D15" s="26">
        <v>0.23299611039215407</v>
      </c>
      <c r="E15" s="27">
        <v>34.59222504981453</v>
      </c>
      <c r="F15" s="28">
        <v>5.6655141526316095</v>
      </c>
      <c r="G15" s="28">
        <v>0.91273363832890098</v>
      </c>
      <c r="H15" s="28">
        <v>7.4663813905292731</v>
      </c>
      <c r="I15" s="28">
        <v>0.15036008048857979</v>
      </c>
      <c r="J15" s="28">
        <v>6.6067513979460841</v>
      </c>
      <c r="K15" s="28">
        <v>44.02</v>
      </c>
      <c r="L15" s="28">
        <v>28.23</v>
      </c>
      <c r="M15" s="28">
        <v>7.6015642159999999</v>
      </c>
      <c r="N15" s="28">
        <v>4.3219376962487104</v>
      </c>
      <c r="O15" s="28">
        <v>6.5922558981659449</v>
      </c>
      <c r="P15" s="28">
        <f t="shared" si="2"/>
        <v>39.698062303751293</v>
      </c>
    </row>
    <row r="16" spans="1:18" x14ac:dyDescent="0.25">
      <c r="A16" s="1" t="s">
        <v>4</v>
      </c>
      <c r="B16" s="13">
        <v>2014</v>
      </c>
      <c r="C16" s="26">
        <v>-1.3010299956639817</v>
      </c>
      <c r="D16" s="26">
        <v>0.16731733474817576</v>
      </c>
      <c r="E16" s="27">
        <v>32.743778663644768</v>
      </c>
      <c r="F16" s="28">
        <v>5.4483864665784933</v>
      </c>
      <c r="G16" s="28">
        <v>0.99047926577170653</v>
      </c>
      <c r="H16" s="28">
        <v>7.5139580001915132</v>
      </c>
      <c r="I16" s="28">
        <v>0.13977776925339164</v>
      </c>
      <c r="J16" s="28">
        <v>6.7540934719908021</v>
      </c>
      <c r="K16" s="28">
        <v>52.4</v>
      </c>
      <c r="L16" s="28">
        <v>30.29</v>
      </c>
      <c r="M16" s="28">
        <v>7.6375089200000001</v>
      </c>
      <c r="N16" s="28">
        <v>4.7908858752699501</v>
      </c>
      <c r="O16" s="28">
        <v>4.0858999407278134</v>
      </c>
      <c r="P16" s="28">
        <f t="shared" si="2"/>
        <v>47.609114124730048</v>
      </c>
    </row>
    <row r="17" spans="1:16" x14ac:dyDescent="0.25">
      <c r="A17" s="1" t="s">
        <v>17</v>
      </c>
      <c r="B17" s="13">
        <v>2010</v>
      </c>
      <c r="C17" s="26">
        <v>-1.0457574905606748</v>
      </c>
      <c r="D17" s="26">
        <v>-0.28399665636520122</v>
      </c>
      <c r="E17" s="27">
        <v>13.414607812907521</v>
      </c>
      <c r="F17" s="28">
        <v>9.7778891582314706</v>
      </c>
      <c r="G17" s="28">
        <v>1.7627244145003667</v>
      </c>
      <c r="H17" s="28">
        <v>6.6821814616845741</v>
      </c>
      <c r="I17" s="28">
        <v>0.304507195221287</v>
      </c>
      <c r="J17" s="28">
        <v>7.9655644261291831</v>
      </c>
      <c r="K17" s="28">
        <v>49.93</v>
      </c>
      <c r="L17" s="28">
        <v>28.23</v>
      </c>
      <c r="M17" s="28">
        <v>7.3948346550000004</v>
      </c>
      <c r="N17" s="28">
        <v>5.3122717928562508</v>
      </c>
      <c r="O17" s="28">
        <v>8.8616003609539291</v>
      </c>
      <c r="P17" s="28">
        <f>K17-N17</f>
        <v>44.617728207143749</v>
      </c>
    </row>
    <row r="18" spans="1:16" x14ac:dyDescent="0.25">
      <c r="A18" s="1" t="s">
        <v>17</v>
      </c>
      <c r="B18" s="13">
        <v>2011</v>
      </c>
      <c r="C18" s="26">
        <v>-0.88605664769316284</v>
      </c>
      <c r="D18" s="26">
        <v>0</v>
      </c>
      <c r="E18" s="27">
        <v>12.535967868926912</v>
      </c>
      <c r="F18" s="28">
        <v>9.252095396289338</v>
      </c>
      <c r="G18" s="28">
        <v>1.782373889759473</v>
      </c>
      <c r="H18" s="28">
        <v>6.7495062795010838</v>
      </c>
      <c r="I18" s="28">
        <v>0.14483817254657091</v>
      </c>
      <c r="J18" s="28">
        <v>6.8510752756592357</v>
      </c>
      <c r="K18" s="28">
        <v>47.39</v>
      </c>
      <c r="L18" s="28">
        <v>31.28</v>
      </c>
      <c r="M18" s="28">
        <v>7.5003338780000002</v>
      </c>
      <c r="N18" s="28">
        <v>5.142703992675294</v>
      </c>
      <c r="O18" s="28">
        <v>18.677477120540004</v>
      </c>
      <c r="P18" s="28">
        <f t="shared" ref="P18:P21" si="3">K18-N18</f>
        <v>42.247296007324707</v>
      </c>
    </row>
    <row r="19" spans="1:16" x14ac:dyDescent="0.25">
      <c r="A19" s="1" t="s">
        <v>17</v>
      </c>
      <c r="B19" s="13">
        <v>2012</v>
      </c>
      <c r="C19" s="26">
        <v>-0.15490195998574313</v>
      </c>
      <c r="D19" s="26">
        <v>0.9232440186302765</v>
      </c>
      <c r="E19" s="27">
        <v>12.330488443980153</v>
      </c>
      <c r="F19" s="28">
        <v>8.8394556399685467</v>
      </c>
      <c r="G19" s="28">
        <v>1.9303847889349117</v>
      </c>
      <c r="H19" s="28">
        <v>6.7751717456120177</v>
      </c>
      <c r="I19" s="28">
        <v>0.16649181419448664</v>
      </c>
      <c r="J19" s="28">
        <v>6.2994845158906392</v>
      </c>
      <c r="K19" s="28">
        <v>44.5</v>
      </c>
      <c r="L19" s="28">
        <v>27.27</v>
      </c>
      <c r="M19" s="28">
        <v>7.5629903670000003</v>
      </c>
      <c r="N19" s="28">
        <v>4.1413396541885845</v>
      </c>
      <c r="O19" s="28">
        <v>9.0942160785739077</v>
      </c>
      <c r="P19" s="28">
        <f t="shared" si="3"/>
        <v>40.358660345811415</v>
      </c>
    </row>
    <row r="20" spans="1:16" x14ac:dyDescent="0.25">
      <c r="A20" s="1" t="s">
        <v>17</v>
      </c>
      <c r="B20" s="13">
        <v>2013</v>
      </c>
      <c r="C20" s="26">
        <v>-0.43179827593300507</v>
      </c>
      <c r="D20" s="26">
        <v>0.72509452108146899</v>
      </c>
      <c r="E20" s="27">
        <v>12.346495182982071</v>
      </c>
      <c r="F20" s="28">
        <v>8.3143987097733447</v>
      </c>
      <c r="G20" s="28">
        <v>2.0764446532931959</v>
      </c>
      <c r="H20" s="28">
        <v>6.777759847116827</v>
      </c>
      <c r="I20" s="28">
        <v>8.0263584314572853E-2</v>
      </c>
      <c r="J20" s="28">
        <v>7.5949075399984061</v>
      </c>
      <c r="K20" s="28">
        <v>44.02</v>
      </c>
      <c r="L20" s="28">
        <v>28.23</v>
      </c>
      <c r="M20" s="28">
        <v>7.6015642159999999</v>
      </c>
      <c r="N20" s="28">
        <v>4.3219376962487104</v>
      </c>
      <c r="O20" s="28">
        <v>6.5922558981659449</v>
      </c>
      <c r="P20" s="28">
        <f t="shared" si="3"/>
        <v>39.698062303751293</v>
      </c>
    </row>
    <row r="21" spans="1:16" x14ac:dyDescent="0.25">
      <c r="A21" s="1" t="s">
        <v>17</v>
      </c>
      <c r="B21" s="13">
        <v>2014</v>
      </c>
      <c r="C21" s="26">
        <v>-0.367518897183918</v>
      </c>
      <c r="D21" s="26">
        <v>0.73333687393939451</v>
      </c>
      <c r="E21" s="27">
        <v>11.057445159511824</v>
      </c>
      <c r="F21" s="28">
        <v>7.1141545600145673</v>
      </c>
      <c r="G21" s="28">
        <v>2.0816634545415584</v>
      </c>
      <c r="H21" s="28">
        <v>6.7606826428813598</v>
      </c>
      <c r="I21" s="28">
        <v>1.0045266821764143E-2</v>
      </c>
      <c r="J21" s="28">
        <v>10.078090854647268</v>
      </c>
      <c r="K21" s="28">
        <v>52.4</v>
      </c>
      <c r="L21" s="28">
        <v>30.29</v>
      </c>
      <c r="M21" s="28">
        <v>7.6375089200000001</v>
      </c>
      <c r="N21" s="28">
        <v>4.7908858752699501</v>
      </c>
      <c r="O21" s="28">
        <v>4.0858999407278134</v>
      </c>
      <c r="P21" s="28">
        <f t="shared" si="3"/>
        <v>47.609114124730048</v>
      </c>
    </row>
    <row r="22" spans="1:16" x14ac:dyDescent="0.25">
      <c r="A22" s="1" t="s">
        <v>5</v>
      </c>
      <c r="B22" s="13">
        <v>2010</v>
      </c>
      <c r="C22" s="26">
        <v>-0.85387196432176227</v>
      </c>
      <c r="D22" s="26">
        <v>0.68663626926229337</v>
      </c>
      <c r="E22" s="27">
        <v>13.876996402210276</v>
      </c>
      <c r="F22" s="28">
        <v>13.665110251759755</v>
      </c>
      <c r="G22" s="28">
        <v>1.020104885890154</v>
      </c>
      <c r="H22" s="28">
        <v>7.1280637403615996</v>
      </c>
      <c r="I22" s="28">
        <v>0.61601866251944015</v>
      </c>
      <c r="J22" s="28">
        <v>6.5100900587874033</v>
      </c>
      <c r="K22" s="28">
        <v>49.93</v>
      </c>
      <c r="L22" s="28">
        <v>28.23</v>
      </c>
      <c r="M22" s="28">
        <v>7.3948346550000004</v>
      </c>
      <c r="N22" s="28">
        <v>5.3122717928562508</v>
      </c>
      <c r="O22" s="28">
        <v>8.8616003609539291</v>
      </c>
      <c r="P22" s="28">
        <f>K22-N22</f>
        <v>44.617728207143749</v>
      </c>
    </row>
    <row r="23" spans="1:16" x14ac:dyDescent="0.25">
      <c r="A23" s="1" t="s">
        <v>5</v>
      </c>
      <c r="B23" s="13">
        <v>2011</v>
      </c>
      <c r="C23" s="26">
        <v>-1.0969100130080571</v>
      </c>
      <c r="D23" s="26">
        <v>0.83758843823551132</v>
      </c>
      <c r="E23" s="27">
        <v>8.9592432769886532</v>
      </c>
      <c r="F23" s="28">
        <v>9.4728584955033135</v>
      </c>
      <c r="G23" s="28">
        <v>0.94704871380840472</v>
      </c>
      <c r="H23" s="28">
        <v>7.1733092816606572</v>
      </c>
      <c r="I23" s="28">
        <v>0.1975587848458602</v>
      </c>
      <c r="J23" s="28">
        <v>4.7558250720258082</v>
      </c>
      <c r="K23" s="28">
        <v>47.39</v>
      </c>
      <c r="L23" s="28">
        <v>31.28</v>
      </c>
      <c r="M23" s="28">
        <v>7.5003338780000002</v>
      </c>
      <c r="N23" s="28">
        <v>5.142703992675294</v>
      </c>
      <c r="O23" s="28">
        <v>18.677477120540004</v>
      </c>
      <c r="P23" s="28">
        <f t="shared" ref="P23:P26" si="4">K23-N23</f>
        <v>42.247296007324707</v>
      </c>
    </row>
    <row r="24" spans="1:16" x14ac:dyDescent="0.25">
      <c r="A24" s="1" t="s">
        <v>5</v>
      </c>
      <c r="B24" s="13">
        <v>2012</v>
      </c>
      <c r="C24" s="26">
        <v>-0.13667713987954411</v>
      </c>
      <c r="D24" s="26">
        <v>0.85064623518306648</v>
      </c>
      <c r="E24" s="27">
        <v>55.150553486509374</v>
      </c>
      <c r="F24" s="28">
        <v>48.242920233621653</v>
      </c>
      <c r="G24" s="28">
        <v>1.4778036427720194</v>
      </c>
      <c r="H24" s="28">
        <v>7.9310669441853276</v>
      </c>
      <c r="I24" s="28">
        <v>3.4689203487671271E-3</v>
      </c>
      <c r="J24" s="28">
        <v>3.1016408878985744</v>
      </c>
      <c r="K24" s="28">
        <v>44.5</v>
      </c>
      <c r="L24" s="28">
        <v>27.27</v>
      </c>
      <c r="M24" s="28">
        <v>7.5629903670000003</v>
      </c>
      <c r="N24" s="28">
        <v>4.1413396541885845</v>
      </c>
      <c r="O24" s="28">
        <v>9.0942160785739077</v>
      </c>
      <c r="P24" s="28">
        <f t="shared" si="4"/>
        <v>40.358660345811415</v>
      </c>
    </row>
    <row r="25" spans="1:16" x14ac:dyDescent="0.25">
      <c r="A25" s="1" t="s">
        <v>5</v>
      </c>
      <c r="B25" s="13">
        <v>2013</v>
      </c>
      <c r="C25" s="26">
        <v>-9.6910013008056448E-2</v>
      </c>
      <c r="D25" s="26">
        <v>0.95424250943932487</v>
      </c>
      <c r="E25" s="27">
        <v>57.792775043547032</v>
      </c>
      <c r="F25" s="28">
        <v>49.714224300980256</v>
      </c>
      <c r="G25" s="28">
        <v>2.2457586950637323</v>
      </c>
      <c r="H25" s="28">
        <v>7.9269186929965603</v>
      </c>
      <c r="I25" s="28">
        <v>0.11254371212727904</v>
      </c>
      <c r="J25" s="28">
        <v>3.031300772165423</v>
      </c>
      <c r="K25" s="28">
        <v>44.02</v>
      </c>
      <c r="L25" s="28">
        <v>28.23</v>
      </c>
      <c r="M25" s="28">
        <v>7.6015642159999999</v>
      </c>
      <c r="N25" s="28">
        <v>4.3219376962487104</v>
      </c>
      <c r="O25" s="28">
        <v>6.5922558981659449</v>
      </c>
      <c r="P25" s="28">
        <f t="shared" si="4"/>
        <v>39.698062303751293</v>
      </c>
    </row>
    <row r="26" spans="1:16" x14ac:dyDescent="0.25">
      <c r="A26" s="1" t="s">
        <v>5</v>
      </c>
      <c r="B26" s="13">
        <v>2014</v>
      </c>
      <c r="C26" s="26">
        <v>-0.43179827593300502</v>
      </c>
      <c r="D26" s="26">
        <v>0.59217675739586673</v>
      </c>
      <c r="E26" s="27">
        <v>10.010055861789999</v>
      </c>
      <c r="F26" s="28">
        <v>8.6872375300372315</v>
      </c>
      <c r="G26" s="28">
        <v>2.8881991154992814</v>
      </c>
      <c r="H26" s="28">
        <v>7.1575869160864833</v>
      </c>
      <c r="I26" s="28">
        <v>0.17518055522230486</v>
      </c>
      <c r="J26" s="28">
        <v>5.0298664664982198</v>
      </c>
      <c r="K26" s="28">
        <v>52.4</v>
      </c>
      <c r="L26" s="28">
        <v>30.29</v>
      </c>
      <c r="M26" s="28">
        <v>7.6375089200000001</v>
      </c>
      <c r="N26" s="28">
        <v>4.7908858752699501</v>
      </c>
      <c r="O26" s="28">
        <v>4.0858999407278134</v>
      </c>
      <c r="P26" s="28">
        <f t="shared" si="4"/>
        <v>47.609114124730048</v>
      </c>
    </row>
    <row r="27" spans="1:16" x14ac:dyDescent="0.25">
      <c r="A27" s="1" t="s">
        <v>18</v>
      </c>
      <c r="B27" s="13">
        <v>2010</v>
      </c>
      <c r="C27" s="26">
        <v>-0.38721614328026438</v>
      </c>
      <c r="D27" s="26">
        <v>0.6972293427597176</v>
      </c>
      <c r="E27" s="27">
        <v>13.799912705195098</v>
      </c>
      <c r="F27" s="28">
        <v>7.7616997505113083</v>
      </c>
      <c r="G27" s="28">
        <v>0.94673519760783242</v>
      </c>
      <c r="H27" s="28">
        <v>6.317415795438122</v>
      </c>
      <c r="I27" s="28">
        <v>0.42485724699307498</v>
      </c>
      <c r="J27" s="28">
        <v>8.7197206322691478</v>
      </c>
      <c r="K27" s="28">
        <v>49.93</v>
      </c>
      <c r="L27" s="28">
        <v>28.23</v>
      </c>
      <c r="M27" s="28">
        <v>7.3948346550000004</v>
      </c>
      <c r="N27" s="28">
        <v>5.3122717928562508</v>
      </c>
      <c r="O27" s="28">
        <v>8.8616003609539291</v>
      </c>
      <c r="P27" s="28">
        <f>K27-N27</f>
        <v>44.617728207143749</v>
      </c>
    </row>
    <row r="28" spans="1:16" x14ac:dyDescent="0.25">
      <c r="A28" s="1" t="s">
        <v>18</v>
      </c>
      <c r="B28" s="13">
        <v>2011</v>
      </c>
      <c r="C28" s="26">
        <v>-1.1549019599857442</v>
      </c>
      <c r="D28" s="26">
        <v>0.43296929087440589</v>
      </c>
      <c r="E28" s="27">
        <v>13.615880068745026</v>
      </c>
      <c r="F28" s="28">
        <v>7.4359946794702161</v>
      </c>
      <c r="G28" s="28">
        <v>0.73481280178941299</v>
      </c>
      <c r="H28" s="28">
        <v>6.4702096899527408</v>
      </c>
      <c r="I28" s="28">
        <v>0.18076398362892224</v>
      </c>
      <c r="J28" s="28">
        <v>3.4490015503245588</v>
      </c>
      <c r="K28" s="28">
        <v>47.39</v>
      </c>
      <c r="L28" s="28">
        <v>31.28</v>
      </c>
      <c r="M28" s="28">
        <v>7.5003338780000002</v>
      </c>
      <c r="N28" s="28">
        <v>5.142703992675294</v>
      </c>
      <c r="O28" s="28">
        <v>18.677477120540004</v>
      </c>
      <c r="P28" s="28">
        <f t="shared" ref="P28:P31" si="5">K28-N28</f>
        <v>42.247296007324707</v>
      </c>
    </row>
    <row r="29" spans="1:16" x14ac:dyDescent="0.25">
      <c r="A29" s="1" t="s">
        <v>18</v>
      </c>
      <c r="B29" s="13">
        <v>2012</v>
      </c>
      <c r="C29" s="26">
        <v>-0.7958800173440751</v>
      </c>
      <c r="D29" s="26">
        <v>0.71180722904119109</v>
      </c>
      <c r="E29" s="27">
        <v>17.525531105125914</v>
      </c>
      <c r="F29" s="28">
        <v>9.1417419462725906</v>
      </c>
      <c r="G29" s="28">
        <v>0.65366672742500298</v>
      </c>
      <c r="H29" s="28">
        <v>6.650374459561248</v>
      </c>
      <c r="I29" s="28">
        <v>0.74378971692663198</v>
      </c>
      <c r="J29" s="28">
        <v>1.3937359841876413</v>
      </c>
      <c r="K29" s="28">
        <v>44.5</v>
      </c>
      <c r="L29" s="28">
        <v>27.27</v>
      </c>
      <c r="M29" s="28">
        <v>7.5629903670000003</v>
      </c>
      <c r="N29" s="28">
        <v>4.1413396541885845</v>
      </c>
      <c r="O29" s="28">
        <v>9.0942160785739077</v>
      </c>
      <c r="P29" s="28">
        <f t="shared" si="5"/>
        <v>40.358660345811415</v>
      </c>
    </row>
    <row r="30" spans="1:16" x14ac:dyDescent="0.25">
      <c r="A30" s="1" t="s">
        <v>18</v>
      </c>
      <c r="B30" s="13">
        <v>2013</v>
      </c>
      <c r="C30" s="26">
        <v>-0.18866201874794156</v>
      </c>
      <c r="D30" s="26">
        <v>0.81886438900132175</v>
      </c>
      <c r="E30" s="27">
        <v>20.378218826087306</v>
      </c>
      <c r="F30" s="28">
        <v>10.066432019826678</v>
      </c>
      <c r="G30" s="28">
        <v>0.64893419636900718</v>
      </c>
      <c r="H30" s="28">
        <v>6.8448899631190292</v>
      </c>
      <c r="I30" s="28">
        <v>1.0458423057810171</v>
      </c>
      <c r="J30" s="28">
        <v>1.3215710239059746</v>
      </c>
      <c r="K30" s="28">
        <v>44.02</v>
      </c>
      <c r="L30" s="28">
        <v>28.23</v>
      </c>
      <c r="M30" s="28">
        <v>7.6015642159999999</v>
      </c>
      <c r="N30" s="28">
        <v>4.3219376962487104</v>
      </c>
      <c r="O30" s="28">
        <v>6.5922558981659449</v>
      </c>
      <c r="P30" s="28">
        <f t="shared" si="5"/>
        <v>39.698062303751293</v>
      </c>
    </row>
    <row r="31" spans="1:16" x14ac:dyDescent="0.25">
      <c r="A31" s="1" t="s">
        <v>18</v>
      </c>
      <c r="B31" s="13">
        <v>2014</v>
      </c>
      <c r="C31" s="26">
        <v>-0.64435441082551814</v>
      </c>
      <c r="D31" s="26">
        <v>0.4538561918040096</v>
      </c>
      <c r="E31" s="27">
        <v>19.414043370005079</v>
      </c>
      <c r="F31" s="28">
        <v>9.4069873362463188</v>
      </c>
      <c r="G31" s="28">
        <v>0.6016880296101812</v>
      </c>
      <c r="H31" s="28">
        <v>6.9413522946794286</v>
      </c>
      <c r="I31" s="28">
        <v>-9.9386676922454103E-3</v>
      </c>
      <c r="J31" s="28">
        <v>2.4802928048232671</v>
      </c>
      <c r="K31" s="28">
        <v>52.4</v>
      </c>
      <c r="L31" s="28">
        <v>30.29</v>
      </c>
      <c r="M31" s="28">
        <v>7.6375089200000001</v>
      </c>
      <c r="N31" s="28">
        <v>4.7908858752699501</v>
      </c>
      <c r="O31" s="28">
        <v>4.0858999407278134</v>
      </c>
      <c r="P31" s="28">
        <f t="shared" si="5"/>
        <v>47.609114124730048</v>
      </c>
    </row>
    <row r="32" spans="1:16" x14ac:dyDescent="0.25">
      <c r="A32" s="1" t="s">
        <v>19</v>
      </c>
      <c r="B32" s="13">
        <v>2010</v>
      </c>
      <c r="C32" s="26">
        <v>-0.14874165128092473</v>
      </c>
      <c r="D32" s="26">
        <v>0.60959440922522001</v>
      </c>
      <c r="E32" s="27">
        <v>37.419492057892576</v>
      </c>
      <c r="F32" s="28">
        <v>21.593663776750656</v>
      </c>
      <c r="G32" s="28">
        <v>2.1757727304106051</v>
      </c>
      <c r="H32" s="28">
        <v>6.3366271151072384</v>
      </c>
      <c r="I32" s="28">
        <v>0.43783340172343044</v>
      </c>
      <c r="J32" s="28">
        <v>2.2382508055678274</v>
      </c>
      <c r="K32" s="28">
        <v>49.93</v>
      </c>
      <c r="L32" s="28">
        <v>28.23</v>
      </c>
      <c r="M32" s="28">
        <v>7.3948346550000004</v>
      </c>
      <c r="N32" s="28">
        <v>5.3122717928562508</v>
      </c>
      <c r="O32" s="28">
        <v>8.8616003609539291</v>
      </c>
      <c r="P32" s="28">
        <f>K32-N32</f>
        <v>44.617728207143749</v>
      </c>
    </row>
    <row r="33" spans="1:16" x14ac:dyDescent="0.25">
      <c r="A33" s="1" t="s">
        <v>19</v>
      </c>
      <c r="B33" s="13">
        <v>2011</v>
      </c>
      <c r="C33" s="26">
        <v>-0.56863623584101264</v>
      </c>
      <c r="D33" s="26">
        <v>0.20411998265592468</v>
      </c>
      <c r="E33" s="27">
        <v>37.116929300309714</v>
      </c>
      <c r="F33" s="28">
        <v>21.921879739744597</v>
      </c>
      <c r="G33" s="28">
        <v>2.6861482525256353</v>
      </c>
      <c r="H33" s="28">
        <v>6.5238197965748528</v>
      </c>
      <c r="I33" s="28">
        <v>0.19920091324200914</v>
      </c>
      <c r="J33" s="28">
        <v>2.7802257725533606</v>
      </c>
      <c r="K33" s="28">
        <v>47.39</v>
      </c>
      <c r="L33" s="28">
        <v>31.28</v>
      </c>
      <c r="M33" s="28">
        <v>7.5003338780000002</v>
      </c>
      <c r="N33" s="28">
        <v>5.142703992675294</v>
      </c>
      <c r="O33" s="28">
        <v>18.677477120540004</v>
      </c>
      <c r="P33" s="28">
        <f t="shared" ref="P33:P36" si="6">K33-N33</f>
        <v>42.247296007324707</v>
      </c>
    </row>
    <row r="34" spans="1:16" x14ac:dyDescent="0.25">
      <c r="A34" s="1" t="s">
        <v>19</v>
      </c>
      <c r="B34" s="13">
        <v>2012</v>
      </c>
      <c r="C34" s="26">
        <v>-0.49485002168009395</v>
      </c>
      <c r="D34" s="26">
        <v>-1.3979400086720468</v>
      </c>
      <c r="E34" s="27">
        <v>31.592833204880503</v>
      </c>
      <c r="F34" s="28">
        <v>18.943077446733753</v>
      </c>
      <c r="G34" s="28">
        <v>2.7670723740193575</v>
      </c>
      <c r="H34" s="28">
        <v>6.5378820946741216</v>
      </c>
      <c r="I34" s="28">
        <v>0.15218943360304618</v>
      </c>
      <c r="J34" s="28">
        <v>1.53957851831041</v>
      </c>
      <c r="K34" s="28">
        <v>44.5</v>
      </c>
      <c r="L34" s="28">
        <v>27.27</v>
      </c>
      <c r="M34" s="28">
        <v>7.5629903670000003</v>
      </c>
      <c r="N34" s="28">
        <v>4.1413396541885845</v>
      </c>
      <c r="O34" s="28">
        <v>9.0942160785739077</v>
      </c>
      <c r="P34" s="28">
        <f t="shared" si="6"/>
        <v>40.358660345811415</v>
      </c>
    </row>
    <row r="35" spans="1:16" x14ac:dyDescent="0.25">
      <c r="A35" s="1" t="s">
        <v>19</v>
      </c>
      <c r="B35" s="13">
        <v>2013</v>
      </c>
      <c r="C35" s="26">
        <v>-0.36653154442041352</v>
      </c>
      <c r="D35" s="26">
        <v>0.16136800223497522</v>
      </c>
      <c r="E35" s="27">
        <v>29.26197472009175</v>
      </c>
      <c r="F35" s="28">
        <v>17.32173867598906</v>
      </c>
      <c r="G35" s="28">
        <v>3.0953256860028482</v>
      </c>
      <c r="H35" s="28">
        <v>6.5391121211474497</v>
      </c>
      <c r="I35" s="28">
        <v>0.25260766291438602</v>
      </c>
      <c r="J35" s="28">
        <v>0.27829440242506165</v>
      </c>
      <c r="K35" s="28">
        <v>44.02</v>
      </c>
      <c r="L35" s="28">
        <v>28.23</v>
      </c>
      <c r="M35" s="28">
        <v>7.6015642159999999</v>
      </c>
      <c r="N35" s="28">
        <v>4.3219376962487104</v>
      </c>
      <c r="O35" s="28">
        <v>6.5922558981659449</v>
      </c>
      <c r="P35" s="28">
        <f t="shared" si="6"/>
        <v>39.698062303751293</v>
      </c>
    </row>
    <row r="36" spans="1:16" x14ac:dyDescent="0.25">
      <c r="A36" s="1" t="s">
        <v>19</v>
      </c>
      <c r="B36" s="13">
        <v>2014</v>
      </c>
      <c r="C36" s="26">
        <v>-0.1557706314886724</v>
      </c>
      <c r="D36" s="26">
        <v>0.67217969219543316</v>
      </c>
      <c r="E36" s="27">
        <v>26.683407251715121</v>
      </c>
      <c r="F36" s="28">
        <v>15.378646224379549</v>
      </c>
      <c r="G36" s="28">
        <v>3.641994574112386</v>
      </c>
      <c r="H36" s="28">
        <v>6.5340142326382571</v>
      </c>
      <c r="I36" s="28">
        <v>0.11517849781515377</v>
      </c>
      <c r="J36" s="28">
        <v>0.28954897427036819</v>
      </c>
      <c r="K36" s="28">
        <v>52.4</v>
      </c>
      <c r="L36" s="28">
        <v>30.29</v>
      </c>
      <c r="M36" s="28">
        <v>7.6375089200000001</v>
      </c>
      <c r="N36" s="28">
        <v>4.7908858752699501</v>
      </c>
      <c r="O36" s="28">
        <v>4.0858999407278134</v>
      </c>
      <c r="P36" s="28">
        <f t="shared" si="6"/>
        <v>47.609114124730048</v>
      </c>
    </row>
    <row r="37" spans="1:16" x14ac:dyDescent="0.25">
      <c r="A37" s="1" t="s">
        <v>6</v>
      </c>
      <c r="B37" s="13">
        <v>2010</v>
      </c>
      <c r="C37" s="26">
        <v>-0.6020599913279624</v>
      </c>
      <c r="D37" s="26">
        <v>0.3010299956639812</v>
      </c>
      <c r="E37" s="27">
        <v>5.3171142848692492</v>
      </c>
      <c r="F37" s="28">
        <v>5.5134160619812755</v>
      </c>
      <c r="G37" s="28">
        <v>0.48764486864657386</v>
      </c>
      <c r="H37" s="28">
        <v>6.6937727056786764</v>
      </c>
      <c r="I37" s="28">
        <v>0.33336126005361932</v>
      </c>
      <c r="J37" s="28">
        <v>3.1273784087667824</v>
      </c>
      <c r="K37" s="28">
        <v>49.93</v>
      </c>
      <c r="L37" s="28">
        <v>28.23</v>
      </c>
      <c r="M37" s="28">
        <v>7.3948346550000004</v>
      </c>
      <c r="N37" s="28">
        <v>5.3122717928562508</v>
      </c>
      <c r="O37" s="28">
        <v>8.8616003609539291</v>
      </c>
      <c r="P37" s="28">
        <f>K37-N37</f>
        <v>44.617728207143749</v>
      </c>
    </row>
    <row r="38" spans="1:16" x14ac:dyDescent="0.25">
      <c r="A38" s="1" t="s">
        <v>6</v>
      </c>
      <c r="B38" s="13">
        <v>2011</v>
      </c>
      <c r="C38" s="26">
        <v>-7.0581074285707215E-2</v>
      </c>
      <c r="D38" s="26">
        <v>1.3222192947339193</v>
      </c>
      <c r="E38" s="27">
        <v>7.3232159509532702</v>
      </c>
      <c r="F38" s="28">
        <v>6.4116175570999117</v>
      </c>
      <c r="G38" s="28">
        <v>0.58346510502033633</v>
      </c>
      <c r="H38" s="28">
        <v>6.8671195593778798</v>
      </c>
      <c r="I38" s="28">
        <v>0.18608231228400879</v>
      </c>
      <c r="J38" s="28">
        <v>2.992562340359465</v>
      </c>
      <c r="K38" s="28">
        <v>47.39</v>
      </c>
      <c r="L38" s="28">
        <v>31.28</v>
      </c>
      <c r="M38" s="28">
        <v>7.5003338780000002</v>
      </c>
      <c r="N38" s="28">
        <v>5.142703992675294</v>
      </c>
      <c r="O38" s="28">
        <v>18.677477120540004</v>
      </c>
      <c r="P38" s="28">
        <f t="shared" ref="P38:P41" si="7">K38-N38</f>
        <v>42.247296007324707</v>
      </c>
    </row>
    <row r="39" spans="1:16" x14ac:dyDescent="0.25">
      <c r="A39" s="1" t="s">
        <v>6</v>
      </c>
      <c r="B39" s="13">
        <v>2012</v>
      </c>
      <c r="C39" s="26">
        <v>-0.30625053437381888</v>
      </c>
      <c r="D39" s="26">
        <v>1.0648024957024909</v>
      </c>
      <c r="E39" s="27">
        <v>10.174488171083851</v>
      </c>
      <c r="F39" s="28">
        <v>7.7979334794464448</v>
      </c>
      <c r="G39" s="28">
        <v>0.72481533013698973</v>
      </c>
      <c r="H39" s="28">
        <v>6.9417756557144052</v>
      </c>
      <c r="I39" s="28">
        <v>-0.23335893836251423</v>
      </c>
      <c r="J39" s="28">
        <v>2.2994264085157479</v>
      </c>
      <c r="K39" s="28">
        <v>44.5</v>
      </c>
      <c r="L39" s="28">
        <v>27.27</v>
      </c>
      <c r="M39" s="28">
        <v>7.5629903670000003</v>
      </c>
      <c r="N39" s="28">
        <v>4.1413396541885845</v>
      </c>
      <c r="O39" s="28">
        <v>9.0942160785739077</v>
      </c>
      <c r="P39" s="28">
        <f t="shared" si="7"/>
        <v>40.358660345811415</v>
      </c>
    </row>
    <row r="40" spans="1:16" x14ac:dyDescent="0.25">
      <c r="A40" s="1" t="s">
        <v>6</v>
      </c>
      <c r="B40" s="13">
        <v>2013</v>
      </c>
      <c r="C40" s="26">
        <v>-0.99145707695434027</v>
      </c>
      <c r="D40" s="26">
        <v>5.9542097308480724E-3</v>
      </c>
      <c r="E40" s="27">
        <v>11.45322252890035</v>
      </c>
      <c r="F40" s="28">
        <v>8.5250301815452278</v>
      </c>
      <c r="G40" s="28">
        <v>0.80553724311591191</v>
      </c>
      <c r="H40" s="28">
        <v>6.9662022245735162</v>
      </c>
      <c r="I40" s="28">
        <v>0.64150226306879043</v>
      </c>
      <c r="J40" s="28">
        <v>1.5955434604378371</v>
      </c>
      <c r="K40" s="28">
        <v>44.02</v>
      </c>
      <c r="L40" s="28">
        <v>28.23</v>
      </c>
      <c r="M40" s="28">
        <v>7.6015642159999999</v>
      </c>
      <c r="N40" s="28">
        <v>4.3219376962487104</v>
      </c>
      <c r="O40" s="28">
        <v>6.5922558981659449</v>
      </c>
      <c r="P40" s="28">
        <f t="shared" si="7"/>
        <v>39.698062303751293</v>
      </c>
    </row>
    <row r="41" spans="1:16" x14ac:dyDescent="0.25">
      <c r="A41" s="1" t="s">
        <v>6</v>
      </c>
      <c r="B41" s="13">
        <v>2014</v>
      </c>
      <c r="C41" s="26">
        <v>-0.76654564717344431</v>
      </c>
      <c r="D41" s="26">
        <v>0.2508494473335684</v>
      </c>
      <c r="E41" s="27">
        <v>11.284731487642436</v>
      </c>
      <c r="F41" s="28">
        <v>8.3687997911781569</v>
      </c>
      <c r="G41" s="28">
        <v>0.76060735918071543</v>
      </c>
      <c r="H41" s="28">
        <v>6.94690992443455</v>
      </c>
      <c r="I41" s="28">
        <v>-0.24561145022100611</v>
      </c>
      <c r="J41" s="28">
        <v>1.8379725433010849</v>
      </c>
      <c r="K41" s="28">
        <v>52.4</v>
      </c>
      <c r="L41" s="28">
        <v>30.29</v>
      </c>
      <c r="M41" s="28">
        <v>7.6375089200000001</v>
      </c>
      <c r="N41" s="28">
        <v>4.7908858752699501</v>
      </c>
      <c r="O41" s="28">
        <v>4.0858999407278134</v>
      </c>
      <c r="P41" s="28">
        <f t="shared" si="7"/>
        <v>47.609114124730048</v>
      </c>
    </row>
    <row r="42" spans="1:16" x14ac:dyDescent="0.25">
      <c r="A42" s="1" t="s">
        <v>7</v>
      </c>
      <c r="B42" s="13">
        <v>2010</v>
      </c>
      <c r="C42" s="26">
        <v>-0.92081875395237478</v>
      </c>
      <c r="D42" s="26">
        <v>0.3783979009481378</v>
      </c>
      <c r="E42" s="27">
        <v>8.6055851944564701</v>
      </c>
      <c r="F42" s="28">
        <v>7.6843401504256645</v>
      </c>
      <c r="G42" s="28">
        <v>1.03373041413315</v>
      </c>
      <c r="H42" s="28">
        <v>6.8365345962244426</v>
      </c>
      <c r="I42" s="28">
        <v>0.64921589833716375</v>
      </c>
      <c r="J42" s="28">
        <v>8.954701152037444</v>
      </c>
      <c r="K42" s="28">
        <v>49.93</v>
      </c>
      <c r="L42" s="28">
        <v>28.23</v>
      </c>
      <c r="M42" s="28">
        <v>7.3948346550000004</v>
      </c>
      <c r="N42" s="28">
        <v>5.3122717928562508</v>
      </c>
      <c r="O42" s="28">
        <v>8.8616003609539291</v>
      </c>
      <c r="P42" s="28">
        <f>K42-N42</f>
        <v>44.617728207143749</v>
      </c>
    </row>
    <row r="43" spans="1:16" x14ac:dyDescent="0.25">
      <c r="A43" s="1" t="s">
        <v>7</v>
      </c>
      <c r="B43" s="13">
        <v>2011</v>
      </c>
      <c r="C43" s="26">
        <v>-0.3665315444204133</v>
      </c>
      <c r="D43" s="26">
        <v>-0.18045606445813123</v>
      </c>
      <c r="E43" s="27">
        <v>6.3523910759915854</v>
      </c>
      <c r="F43" s="28">
        <v>6.0781110632284703</v>
      </c>
      <c r="G43" s="28">
        <v>1.1168768840708945</v>
      </c>
      <c r="H43" s="28">
        <v>6.8779858350632761</v>
      </c>
      <c r="I43" s="28">
        <v>0.21001291062975183</v>
      </c>
      <c r="J43" s="28">
        <v>7.8588261383597535</v>
      </c>
      <c r="K43" s="28">
        <v>47.39</v>
      </c>
      <c r="L43" s="28">
        <v>31.28</v>
      </c>
      <c r="M43" s="28">
        <v>7.5003338780000002</v>
      </c>
      <c r="N43" s="28">
        <v>5.142703992675294</v>
      </c>
      <c r="O43" s="28">
        <v>18.677477120540004</v>
      </c>
      <c r="P43" s="28">
        <f t="shared" ref="P43:P46" si="8">K43-N43</f>
        <v>42.247296007324707</v>
      </c>
    </row>
    <row r="44" spans="1:16" x14ac:dyDescent="0.25">
      <c r="A44" s="1" t="s">
        <v>7</v>
      </c>
      <c r="B44" s="13">
        <v>2012</v>
      </c>
      <c r="C44" s="26">
        <v>-0.85387196432176227</v>
      </c>
      <c r="D44" s="26">
        <v>-5.5517327849831863E-2</v>
      </c>
      <c r="E44" s="27">
        <v>6.1650045116457948</v>
      </c>
      <c r="F44" s="28">
        <v>5.6823995879220197</v>
      </c>
      <c r="G44" s="28">
        <v>0.9696692156265807</v>
      </c>
      <c r="H44" s="28">
        <v>6.9510415730854227</v>
      </c>
      <c r="I44" s="28">
        <v>0.26139385214666777</v>
      </c>
      <c r="J44" s="28">
        <v>6.682613645667125</v>
      </c>
      <c r="K44" s="28">
        <v>44.5</v>
      </c>
      <c r="L44" s="28">
        <v>27.27</v>
      </c>
      <c r="M44" s="28">
        <v>7.5629903670000003</v>
      </c>
      <c r="N44" s="28">
        <v>4.1413396541885845</v>
      </c>
      <c r="O44" s="28">
        <v>9.0942160785739077</v>
      </c>
      <c r="P44" s="28">
        <f t="shared" si="8"/>
        <v>40.358660345811415</v>
      </c>
    </row>
    <row r="45" spans="1:16" x14ac:dyDescent="0.25">
      <c r="A45" s="1" t="s">
        <v>7</v>
      </c>
      <c r="B45" s="13">
        <v>2013</v>
      </c>
      <c r="C45" s="26">
        <v>-0.16115090926274472</v>
      </c>
      <c r="D45" s="26">
        <v>1.0472748673841796</v>
      </c>
      <c r="E45" s="27">
        <v>7.6690658362128108</v>
      </c>
      <c r="F45" s="28">
        <v>6.1560270558279351</v>
      </c>
      <c r="G45" s="28">
        <v>0.93681686831725419</v>
      </c>
      <c r="H45" s="28">
        <v>7.0397095768682476</v>
      </c>
      <c r="I45" s="28">
        <v>0.17809046845419516</v>
      </c>
      <c r="J45" s="28">
        <v>6.1039426410317761</v>
      </c>
      <c r="K45" s="28">
        <v>44.02</v>
      </c>
      <c r="L45" s="28">
        <v>28.23</v>
      </c>
      <c r="M45" s="28">
        <v>7.6015642159999999</v>
      </c>
      <c r="N45" s="28">
        <v>4.3219376962487104</v>
      </c>
      <c r="O45" s="28">
        <v>6.5922558981659449</v>
      </c>
      <c r="P45" s="28">
        <f t="shared" si="8"/>
        <v>39.698062303751293</v>
      </c>
    </row>
    <row r="46" spans="1:16" x14ac:dyDescent="0.25">
      <c r="A46" s="1" t="s">
        <v>7</v>
      </c>
      <c r="B46" s="13">
        <v>2014</v>
      </c>
      <c r="C46" s="26">
        <v>-1.6989700043360185</v>
      </c>
      <c r="D46" s="26">
        <v>-0.29242982390206534</v>
      </c>
      <c r="E46" s="27">
        <v>8.2718735397399907</v>
      </c>
      <c r="F46" s="28">
        <v>6.1771770840681359</v>
      </c>
      <c r="G46" s="28">
        <v>0.98844163556943943</v>
      </c>
      <c r="H46" s="28">
        <v>7.070537092142243</v>
      </c>
      <c r="I46" s="28">
        <v>0.14617690300080918</v>
      </c>
      <c r="J46" s="28">
        <v>8.2179939450227835</v>
      </c>
      <c r="K46" s="28">
        <v>52.4</v>
      </c>
      <c r="L46" s="28">
        <v>30.29</v>
      </c>
      <c r="M46" s="28">
        <v>7.6375089200000001</v>
      </c>
      <c r="N46" s="28">
        <v>4.7908858752699501</v>
      </c>
      <c r="O46" s="28">
        <v>4.0858999407278134</v>
      </c>
      <c r="P46" s="28">
        <f t="shared" si="8"/>
        <v>47.609114124730048</v>
      </c>
    </row>
    <row r="47" spans="1:16" x14ac:dyDescent="0.25">
      <c r="A47" s="1" t="s">
        <v>20</v>
      </c>
      <c r="B47" s="13">
        <v>2010</v>
      </c>
      <c r="C47" s="26">
        <v>-0.35554021793439794</v>
      </c>
      <c r="D47" s="26">
        <v>0.38736679402405977</v>
      </c>
      <c r="E47" s="27">
        <v>34.023266199587148</v>
      </c>
      <c r="F47" s="28">
        <v>12.783013116013297</v>
      </c>
      <c r="G47" s="28">
        <v>3.7420295091338081</v>
      </c>
      <c r="H47" s="28">
        <v>6.2112369785347514</v>
      </c>
      <c r="I47" s="28">
        <v>0.41386666666666666</v>
      </c>
      <c r="J47" s="28">
        <v>4.1684549123651227</v>
      </c>
      <c r="K47" s="28">
        <v>49.93</v>
      </c>
      <c r="L47" s="28">
        <v>28.23</v>
      </c>
      <c r="M47" s="28">
        <v>7.3948346550000004</v>
      </c>
      <c r="N47" s="28">
        <v>5.3122717928562508</v>
      </c>
      <c r="O47" s="28">
        <v>8.8616003609539291</v>
      </c>
      <c r="P47" s="28">
        <f>K47-N47</f>
        <v>44.617728207143749</v>
      </c>
    </row>
    <row r="48" spans="1:16" x14ac:dyDescent="0.25">
      <c r="A48" s="1" t="s">
        <v>20</v>
      </c>
      <c r="B48" s="13">
        <v>2011</v>
      </c>
      <c r="C48" s="26">
        <v>-0.51141748734168668</v>
      </c>
      <c r="D48" s="26">
        <v>3.3434575800422431E-2</v>
      </c>
      <c r="E48" s="27">
        <v>38.979126438789244</v>
      </c>
      <c r="F48" s="28">
        <v>14.912480319861571</v>
      </c>
      <c r="G48" s="28">
        <v>4.030615761185544</v>
      </c>
      <c r="H48" s="28">
        <v>6.3981672589376579</v>
      </c>
      <c r="I48" s="28">
        <v>0.17785741229724633</v>
      </c>
      <c r="J48" s="28">
        <v>3.2923028241961374</v>
      </c>
      <c r="K48" s="28">
        <v>47.39</v>
      </c>
      <c r="L48" s="28">
        <v>31.28</v>
      </c>
      <c r="M48" s="28">
        <v>7.5003338780000002</v>
      </c>
      <c r="N48" s="28">
        <v>5.142703992675294</v>
      </c>
      <c r="O48" s="28">
        <v>18.677477120540004</v>
      </c>
      <c r="P48" s="28">
        <f t="shared" ref="P48:P51" si="9">K48-N48</f>
        <v>42.247296007324707</v>
      </c>
    </row>
    <row r="49" spans="1:16" x14ac:dyDescent="0.25">
      <c r="A49" s="1" t="s">
        <v>20</v>
      </c>
      <c r="B49" s="13">
        <v>2012</v>
      </c>
      <c r="C49" s="26">
        <v>-0.86985518025331809</v>
      </c>
      <c r="D49" s="26">
        <v>0.29976515614057841</v>
      </c>
      <c r="E49" s="27">
        <v>45.011245419490528</v>
      </c>
      <c r="F49" s="28">
        <v>17.135085644982535</v>
      </c>
      <c r="G49" s="28">
        <v>4.7312174843522135</v>
      </c>
      <c r="H49" s="28">
        <v>6.477494876744796</v>
      </c>
      <c r="I49" s="28">
        <v>0.24419535628502803</v>
      </c>
      <c r="J49" s="28">
        <v>3.5084863938901347</v>
      </c>
      <c r="K49" s="28">
        <v>44.5</v>
      </c>
      <c r="L49" s="28">
        <v>27.27</v>
      </c>
      <c r="M49" s="28">
        <v>7.5629903670000003</v>
      </c>
      <c r="N49" s="28">
        <v>4.1413396541885845</v>
      </c>
      <c r="O49" s="28">
        <v>9.0942160785739077</v>
      </c>
      <c r="P49" s="28">
        <f t="shared" si="9"/>
        <v>40.358660345811415</v>
      </c>
    </row>
    <row r="50" spans="1:16" x14ac:dyDescent="0.25">
      <c r="A50" s="1" t="s">
        <v>20</v>
      </c>
      <c r="B50" s="13">
        <v>2013</v>
      </c>
      <c r="C50" s="26">
        <v>-0.18045046717319002</v>
      </c>
      <c r="D50" s="26">
        <v>0.18355072973186759</v>
      </c>
      <c r="E50" s="27">
        <v>35.606892136783671</v>
      </c>
      <c r="F50" s="28">
        <v>13.407386824093592</v>
      </c>
      <c r="G50" s="28">
        <v>3.9499471823666936</v>
      </c>
      <c r="H50" s="28">
        <v>6.477494876744796</v>
      </c>
      <c r="I50" s="28">
        <v>0.72522522522522526</v>
      </c>
      <c r="J50" s="28">
        <v>5.2230519430364852</v>
      </c>
      <c r="K50" s="28">
        <v>44.02</v>
      </c>
      <c r="L50" s="28">
        <v>28.23</v>
      </c>
      <c r="M50" s="28">
        <v>7.6015642159999999</v>
      </c>
      <c r="N50" s="28">
        <v>4.3219376962487104</v>
      </c>
      <c r="O50" s="28">
        <v>6.5922558981659449</v>
      </c>
      <c r="P50" s="28">
        <f t="shared" si="9"/>
        <v>39.698062303751293</v>
      </c>
    </row>
    <row r="51" spans="1:16" x14ac:dyDescent="0.25">
      <c r="A51" s="1" t="s">
        <v>20</v>
      </c>
      <c r="B51" s="13">
        <v>2014</v>
      </c>
      <c r="C51" s="26">
        <v>-1.4758096246441745</v>
      </c>
      <c r="D51" s="26">
        <v>0.24133054391614062</v>
      </c>
      <c r="E51" s="27">
        <v>24.295149108844299</v>
      </c>
      <c r="F51" s="28">
        <v>9.0884401240782626</v>
      </c>
      <c r="G51" s="28">
        <v>2.8227333863954596</v>
      </c>
      <c r="H51" s="28">
        <v>6.477494876744796</v>
      </c>
      <c r="I51" s="28">
        <v>0.60417754569190596</v>
      </c>
      <c r="J51" s="28">
        <v>4.0253961418407114</v>
      </c>
      <c r="K51" s="28">
        <v>52.4</v>
      </c>
      <c r="L51" s="28">
        <v>30.29</v>
      </c>
      <c r="M51" s="28">
        <v>7.6375089200000001</v>
      </c>
      <c r="N51" s="28">
        <v>4.7908858752699501</v>
      </c>
      <c r="O51" s="28">
        <v>4.0858999407278134</v>
      </c>
      <c r="P51" s="28">
        <f t="shared" si="9"/>
        <v>47.609114124730048</v>
      </c>
    </row>
    <row r="52" spans="1:16" x14ac:dyDescent="0.25">
      <c r="A52" s="1" t="s">
        <v>8</v>
      </c>
      <c r="B52" s="13">
        <v>2010</v>
      </c>
      <c r="C52" s="26">
        <v>-0.65757731917779383</v>
      </c>
      <c r="D52" s="26">
        <v>-5.0609993355086938E-2</v>
      </c>
      <c r="E52" s="27">
        <v>11.901055899510718</v>
      </c>
      <c r="F52" s="28">
        <v>8.2373509930763529</v>
      </c>
      <c r="G52" s="28">
        <v>0.55341839485258471</v>
      </c>
      <c r="H52" s="28">
        <v>6.2025396719344581</v>
      </c>
      <c r="I52" s="28">
        <v>8.1024096385542171E-2</v>
      </c>
      <c r="J52" s="28">
        <v>4.7747518664994573</v>
      </c>
      <c r="K52" s="28">
        <v>49.93</v>
      </c>
      <c r="L52" s="28">
        <v>28.23</v>
      </c>
      <c r="M52" s="28">
        <v>7.3948346550000004</v>
      </c>
      <c r="N52" s="28">
        <v>5.3122717928562508</v>
      </c>
      <c r="O52" s="28">
        <v>8.8616003609539291</v>
      </c>
      <c r="P52" s="28">
        <f>K52-N52</f>
        <v>44.617728207143749</v>
      </c>
    </row>
    <row r="53" spans="1:16" x14ac:dyDescent="0.25">
      <c r="A53" s="1" t="s">
        <v>8</v>
      </c>
      <c r="B53" s="13">
        <v>2011</v>
      </c>
      <c r="C53" s="26">
        <v>-0.53760200210104381</v>
      </c>
      <c r="D53" s="26">
        <v>1.0503797562614576</v>
      </c>
      <c r="E53" s="27">
        <v>18.838162825683636</v>
      </c>
      <c r="F53" s="28">
        <v>12.321898866620971</v>
      </c>
      <c r="G53" s="28">
        <v>0.57986330728236601</v>
      </c>
      <c r="H53" s="28">
        <v>6.4181636047760131</v>
      </c>
      <c r="I53" s="28">
        <v>0.19949846753970465</v>
      </c>
      <c r="J53" s="28">
        <v>1.6198338544918325</v>
      </c>
      <c r="K53" s="28">
        <v>47.39</v>
      </c>
      <c r="L53" s="28">
        <v>31.28</v>
      </c>
      <c r="M53" s="28">
        <v>7.5003338780000002</v>
      </c>
      <c r="N53" s="28">
        <v>5.142703992675294</v>
      </c>
      <c r="O53" s="28">
        <v>18.677477120540004</v>
      </c>
      <c r="P53" s="28">
        <f t="shared" ref="P53:P56" si="10">K53-N53</f>
        <v>42.247296007324707</v>
      </c>
    </row>
    <row r="54" spans="1:16" x14ac:dyDescent="0.25">
      <c r="A54" s="1" t="s">
        <v>8</v>
      </c>
      <c r="B54" s="13">
        <v>2012</v>
      </c>
      <c r="C54" s="26">
        <v>-1.322826573375516E-2</v>
      </c>
      <c r="D54" s="26">
        <v>0.88422876963260399</v>
      </c>
      <c r="E54" s="27">
        <v>22.821135724352775</v>
      </c>
      <c r="F54" s="28">
        <v>14.057156849483048</v>
      </c>
      <c r="G54" s="28">
        <v>0.68828793259793541</v>
      </c>
      <c r="H54" s="28">
        <v>6.4911215046074586</v>
      </c>
      <c r="I54" s="28">
        <v>2.2996515679442508E-2</v>
      </c>
      <c r="J54" s="28">
        <v>1.1296863685929133</v>
      </c>
      <c r="K54" s="28">
        <v>44.5</v>
      </c>
      <c r="L54" s="28">
        <v>27.27</v>
      </c>
      <c r="M54" s="28">
        <v>7.5629903670000003</v>
      </c>
      <c r="N54" s="28">
        <v>4.1413396541885845</v>
      </c>
      <c r="O54" s="28">
        <v>9.0942160785739077</v>
      </c>
      <c r="P54" s="28">
        <f t="shared" si="10"/>
        <v>40.358660345811415</v>
      </c>
    </row>
    <row r="55" spans="1:16" x14ac:dyDescent="0.25">
      <c r="A55" s="1" t="s">
        <v>8</v>
      </c>
      <c r="B55" s="13">
        <v>2013</v>
      </c>
      <c r="C55" s="26">
        <v>-1.2218487496163564</v>
      </c>
      <c r="D55" s="26">
        <v>-0.18708664335714442</v>
      </c>
      <c r="E55" s="27">
        <v>20.472076708167339</v>
      </c>
      <c r="F55" s="28">
        <v>12.207186124951317</v>
      </c>
      <c r="G55" s="28">
        <v>2.3840135239995131</v>
      </c>
      <c r="H55" s="28">
        <v>6.4902470698831687</v>
      </c>
      <c r="I55" s="28">
        <v>6.7211625794732055E-2</v>
      </c>
      <c r="J55" s="28">
        <v>0.88253777881383888</v>
      </c>
      <c r="K55" s="28">
        <v>44.02</v>
      </c>
      <c r="L55" s="28">
        <v>28.23</v>
      </c>
      <c r="M55" s="28">
        <v>7.6015642159999999</v>
      </c>
      <c r="N55" s="28">
        <v>4.3219376962487104</v>
      </c>
      <c r="O55" s="28">
        <v>6.5922558981659449</v>
      </c>
      <c r="P55" s="28">
        <f t="shared" si="10"/>
        <v>39.698062303751293</v>
      </c>
    </row>
    <row r="56" spans="1:16" x14ac:dyDescent="0.25">
      <c r="A56" s="1" t="s">
        <v>8</v>
      </c>
      <c r="B56" s="13">
        <v>2014</v>
      </c>
      <c r="C56" s="26">
        <v>-1.237179083350235</v>
      </c>
      <c r="D56" s="26">
        <v>-0.34678748622465633</v>
      </c>
      <c r="E56" s="27">
        <v>16.076666929734959</v>
      </c>
      <c r="F56" s="28">
        <v>9.5980461657444067</v>
      </c>
      <c r="G56" s="28">
        <v>3.3254098208315175</v>
      </c>
      <c r="H56" s="28">
        <v>6.5001135400104664</v>
      </c>
      <c r="I56" s="28">
        <v>0.35751773049645391</v>
      </c>
      <c r="J56" s="28">
        <v>0.70294026130617682</v>
      </c>
      <c r="K56" s="28">
        <v>52.4</v>
      </c>
      <c r="L56" s="28">
        <v>30.29</v>
      </c>
      <c r="M56" s="28">
        <v>7.6375089200000001</v>
      </c>
      <c r="N56" s="28">
        <v>4.7908858752699501</v>
      </c>
      <c r="O56" s="28">
        <v>4.0858999407278134</v>
      </c>
      <c r="P56" s="28">
        <f t="shared" si="10"/>
        <v>47.609114124730048</v>
      </c>
    </row>
    <row r="57" spans="1:16" x14ac:dyDescent="0.25">
      <c r="A57" s="1" t="s">
        <v>21</v>
      </c>
      <c r="B57" s="13">
        <v>2010</v>
      </c>
      <c r="C57" s="26">
        <v>-0.46431237438466394</v>
      </c>
      <c r="D57" s="26">
        <v>0.77322481670565668</v>
      </c>
      <c r="E57" s="27">
        <v>12.612218228137523</v>
      </c>
      <c r="F57" s="28">
        <v>12.191357673396878</v>
      </c>
      <c r="G57" s="28">
        <v>0.90265510833648821</v>
      </c>
      <c r="H57" s="28">
        <v>6.2131055793597607</v>
      </c>
      <c r="I57" s="28">
        <v>0.73719483006223074</v>
      </c>
      <c r="J57" s="28">
        <v>7.6445456517894277</v>
      </c>
      <c r="K57" s="28">
        <v>49.93</v>
      </c>
      <c r="L57" s="28">
        <v>28.23</v>
      </c>
      <c r="M57" s="28">
        <v>7.3948346550000004</v>
      </c>
      <c r="N57" s="28">
        <v>5.3122717928562508</v>
      </c>
      <c r="O57" s="28">
        <v>8.8616003609539291</v>
      </c>
      <c r="P57" s="28">
        <f>K57-N57</f>
        <v>44.617728207143749</v>
      </c>
    </row>
    <row r="58" spans="1:16" x14ac:dyDescent="0.25">
      <c r="A58" s="1" t="s">
        <v>21</v>
      </c>
      <c r="B58" s="13">
        <v>2011</v>
      </c>
      <c r="C58" s="26">
        <v>7.9956779871560468E-2</v>
      </c>
      <c r="D58" s="26">
        <v>0.85465884023840699</v>
      </c>
      <c r="E58" s="27">
        <v>14.274930009870287</v>
      </c>
      <c r="F58" s="28">
        <v>14.029246293463041</v>
      </c>
      <c r="G58" s="28">
        <v>1.2301619715618242</v>
      </c>
      <c r="H58" s="28">
        <v>6.3769772176120174</v>
      </c>
      <c r="I58" s="28">
        <v>0.112519518692018</v>
      </c>
      <c r="J58" s="28">
        <v>4.6997504027788679</v>
      </c>
      <c r="K58" s="28">
        <v>47.39</v>
      </c>
      <c r="L58" s="28">
        <v>31.28</v>
      </c>
      <c r="M58" s="28">
        <v>7.5003338780000002</v>
      </c>
      <c r="N58" s="28">
        <v>5.142703992675294</v>
      </c>
      <c r="O58" s="28">
        <v>18.677477120540004</v>
      </c>
      <c r="P58" s="28">
        <f t="shared" ref="P58:P61" si="11">K58-N58</f>
        <v>42.247296007324707</v>
      </c>
    </row>
    <row r="59" spans="1:16" x14ac:dyDescent="0.25">
      <c r="A59" s="1" t="s">
        <v>21</v>
      </c>
      <c r="B59" s="13">
        <v>2012</v>
      </c>
      <c r="C59" s="26">
        <v>0.11109649917950386</v>
      </c>
      <c r="D59" s="26">
        <v>0.98721434342736902</v>
      </c>
      <c r="E59" s="27">
        <v>16.307169080263876</v>
      </c>
      <c r="F59" s="28">
        <v>15.706061289489789</v>
      </c>
      <c r="G59" s="28">
        <v>1.4304683703087648</v>
      </c>
      <c r="H59" s="28">
        <v>6.4612740432758695</v>
      </c>
      <c r="I59" s="28">
        <v>0.27196169088507266</v>
      </c>
      <c r="J59" s="28">
        <v>2.8375590539874302</v>
      </c>
      <c r="K59" s="28">
        <v>44.5</v>
      </c>
      <c r="L59" s="28">
        <v>27.27</v>
      </c>
      <c r="M59" s="28">
        <v>7.5629903670000003</v>
      </c>
      <c r="N59" s="28">
        <v>4.1413396541885845</v>
      </c>
      <c r="O59" s="28">
        <v>9.0942160785739077</v>
      </c>
      <c r="P59" s="28">
        <f t="shared" si="11"/>
        <v>40.358660345811415</v>
      </c>
    </row>
    <row r="60" spans="1:16" x14ac:dyDescent="0.25">
      <c r="A60" s="1" t="s">
        <v>21</v>
      </c>
      <c r="B60" s="13">
        <v>2013</v>
      </c>
      <c r="C60" s="26">
        <v>-0.14278855684762873</v>
      </c>
      <c r="D60" s="26">
        <v>0.53536048019566407</v>
      </c>
      <c r="E60" s="27">
        <v>16.084781964447522</v>
      </c>
      <c r="F60" s="28">
        <v>14.512025922120465</v>
      </c>
      <c r="G60" s="28">
        <v>1.0596592711110071</v>
      </c>
      <c r="H60" s="28">
        <v>6.5053988798648801</v>
      </c>
      <c r="I60" s="28">
        <v>-9.9896144359340522E-2</v>
      </c>
      <c r="J60" s="28">
        <v>3.3081822310007203</v>
      </c>
      <c r="K60" s="28">
        <v>44.02</v>
      </c>
      <c r="L60" s="28">
        <v>28.23</v>
      </c>
      <c r="M60" s="28">
        <v>7.6015642159999999</v>
      </c>
      <c r="N60" s="28">
        <v>4.3219376962487104</v>
      </c>
      <c r="O60" s="28">
        <v>6.5922558981659449</v>
      </c>
      <c r="P60" s="28">
        <f t="shared" si="11"/>
        <v>39.698062303751293</v>
      </c>
    </row>
    <row r="61" spans="1:16" x14ac:dyDescent="0.25">
      <c r="A61" s="1" t="s">
        <v>21</v>
      </c>
      <c r="B61" s="13">
        <v>2014</v>
      </c>
      <c r="C61" s="26">
        <v>-0.42178492828133152</v>
      </c>
      <c r="D61" s="26">
        <v>0.46820902479633403</v>
      </c>
      <c r="E61" s="27">
        <v>14.864145261100267</v>
      </c>
      <c r="F61" s="28">
        <v>12.928818295505002</v>
      </c>
      <c r="G61" s="28">
        <v>0.80363858263536658</v>
      </c>
      <c r="H61" s="28">
        <v>6.5151520903717755</v>
      </c>
      <c r="I61" s="28">
        <v>5.2498738011105502E-2</v>
      </c>
      <c r="J61" s="28">
        <v>4.0449468580457939</v>
      </c>
      <c r="K61" s="28">
        <v>52.4</v>
      </c>
      <c r="L61" s="28">
        <v>30.29</v>
      </c>
      <c r="M61" s="28">
        <v>7.6375089200000001</v>
      </c>
      <c r="N61" s="28">
        <v>4.7908858752699501</v>
      </c>
      <c r="O61" s="28">
        <v>4.0858999407278134</v>
      </c>
      <c r="P61" s="28">
        <f t="shared" si="11"/>
        <v>47.609114124730048</v>
      </c>
    </row>
    <row r="62" spans="1:16" x14ac:dyDescent="0.25">
      <c r="A62" s="1" t="s">
        <v>9</v>
      </c>
      <c r="B62" s="13">
        <v>2010</v>
      </c>
      <c r="C62" s="26">
        <v>-0.53760200210104381</v>
      </c>
      <c r="D62" s="26">
        <v>0.18184358794477243</v>
      </c>
      <c r="E62" s="27">
        <v>22.284638257820085</v>
      </c>
      <c r="F62" s="28">
        <v>9.8365371829913624</v>
      </c>
      <c r="G62" s="28">
        <v>1.034393561301457</v>
      </c>
      <c r="H62" s="28">
        <v>7.082423947976932</v>
      </c>
      <c r="I62" s="28">
        <v>0.39621961547471035</v>
      </c>
      <c r="J62" s="28">
        <v>11.920040695147687</v>
      </c>
      <c r="K62" s="28">
        <v>49.93</v>
      </c>
      <c r="L62" s="28">
        <v>28.23</v>
      </c>
      <c r="M62" s="28">
        <v>7.3948346550000004</v>
      </c>
      <c r="N62" s="28">
        <v>5.3122717928562508</v>
      </c>
      <c r="O62" s="28">
        <v>8.8616003609539291</v>
      </c>
      <c r="P62" s="28">
        <f>K62-N62</f>
        <v>44.617728207143749</v>
      </c>
    </row>
    <row r="63" spans="1:16" x14ac:dyDescent="0.25">
      <c r="A63" s="1" t="s">
        <v>9</v>
      </c>
      <c r="B63" s="13">
        <v>2011</v>
      </c>
      <c r="C63" s="26">
        <v>-1.2218487496163559</v>
      </c>
      <c r="D63" s="26">
        <v>-0.35654732351381307</v>
      </c>
      <c r="E63" s="27">
        <v>22.880844592538871</v>
      </c>
      <c r="F63" s="28">
        <v>9.8806947166735668</v>
      </c>
      <c r="G63" s="28">
        <v>1.6374523707021551</v>
      </c>
      <c r="H63" s="28">
        <v>7.1439075756740129</v>
      </c>
      <c r="I63" s="28">
        <v>2.5075497509227475E-2</v>
      </c>
      <c r="J63" s="28">
        <v>8.4230895120341334</v>
      </c>
      <c r="K63" s="28">
        <v>47.39</v>
      </c>
      <c r="L63" s="28">
        <v>31.28</v>
      </c>
      <c r="M63" s="28">
        <v>7.5003338780000002</v>
      </c>
      <c r="N63" s="28">
        <v>5.142703992675294</v>
      </c>
      <c r="O63" s="28">
        <v>18.677477120540004</v>
      </c>
      <c r="P63" s="28">
        <f t="shared" ref="P63:P66" si="12">K63-N63</f>
        <v>42.247296007324707</v>
      </c>
    </row>
    <row r="64" spans="1:16" x14ac:dyDescent="0.25">
      <c r="A64" s="1" t="s">
        <v>9</v>
      </c>
      <c r="B64" s="13">
        <v>2012</v>
      </c>
      <c r="C64" s="26">
        <v>-0.1191864077192087</v>
      </c>
      <c r="D64" s="26">
        <v>0.87215627274829277</v>
      </c>
      <c r="E64" s="27">
        <v>22.916882505674828</v>
      </c>
      <c r="F64" s="28">
        <v>9.4839417751196251</v>
      </c>
      <c r="G64" s="28">
        <v>2.8166741857497368</v>
      </c>
      <c r="H64" s="28">
        <v>7.1404760197101664</v>
      </c>
      <c r="I64" s="28">
        <v>0.2429717105842954</v>
      </c>
      <c r="J64" s="28">
        <v>6.9587097973072947</v>
      </c>
      <c r="K64" s="28">
        <v>44.5</v>
      </c>
      <c r="L64" s="28">
        <v>27.27</v>
      </c>
      <c r="M64" s="28">
        <v>7.5629903670000003</v>
      </c>
      <c r="N64" s="28">
        <v>4.1413396541885845</v>
      </c>
      <c r="O64" s="28">
        <v>9.0942160785739077</v>
      </c>
      <c r="P64" s="28">
        <f t="shared" si="12"/>
        <v>40.358660345811415</v>
      </c>
    </row>
    <row r="65" spans="1:16" x14ac:dyDescent="0.25">
      <c r="A65" s="1" t="s">
        <v>9</v>
      </c>
      <c r="B65" s="13">
        <v>2013</v>
      </c>
      <c r="C65" s="26">
        <v>-0.15490195998574327</v>
      </c>
      <c r="D65" s="26">
        <v>0.85551915566780012</v>
      </c>
      <c r="E65" s="27">
        <v>23.50432624686475</v>
      </c>
      <c r="F65" s="28">
        <v>9.6698782957487683</v>
      </c>
      <c r="G65" s="28">
        <v>3.1040014772657263</v>
      </c>
      <c r="H65" s="28">
        <v>7.1777808480723451</v>
      </c>
      <c r="I65" s="28">
        <v>0.11718053642330443</v>
      </c>
      <c r="J65" s="28">
        <v>6.6170488907994738</v>
      </c>
      <c r="K65" s="28">
        <v>44.02</v>
      </c>
      <c r="L65" s="28">
        <v>28.23</v>
      </c>
      <c r="M65" s="28">
        <v>7.6015642159999999</v>
      </c>
      <c r="N65" s="28">
        <v>4.3219376962487104</v>
      </c>
      <c r="O65" s="28">
        <v>6.5922558981659449</v>
      </c>
      <c r="P65" s="28">
        <f t="shared" si="12"/>
        <v>39.698062303751293</v>
      </c>
    </row>
    <row r="66" spans="1:16" x14ac:dyDescent="0.25">
      <c r="A66" s="1" t="s">
        <v>9</v>
      </c>
      <c r="B66" s="13">
        <v>2014</v>
      </c>
      <c r="C66" s="26">
        <v>-1.1549019599857442</v>
      </c>
      <c r="D66" s="26">
        <v>4.5322978786657211E-2</v>
      </c>
      <c r="E66" s="27">
        <v>23.251264868590646</v>
      </c>
      <c r="F66" s="28">
        <v>9.8918562926213944</v>
      </c>
      <c r="G66" s="28">
        <v>2.8039604352522201</v>
      </c>
      <c r="H66" s="28">
        <v>7.2368829346442016</v>
      </c>
      <c r="I66" s="28">
        <v>0.18326881057508365</v>
      </c>
      <c r="J66" s="28">
        <v>7.1225290364584577</v>
      </c>
      <c r="K66" s="28">
        <v>52.4</v>
      </c>
      <c r="L66" s="28">
        <v>30.29</v>
      </c>
      <c r="M66" s="28">
        <v>7.6375089200000001</v>
      </c>
      <c r="N66" s="28">
        <v>4.7908858752699501</v>
      </c>
      <c r="O66" s="28">
        <v>4.0858999407278134</v>
      </c>
      <c r="P66" s="28">
        <f t="shared" si="12"/>
        <v>47.609114124730048</v>
      </c>
    </row>
    <row r="67" spans="1:16" x14ac:dyDescent="0.25">
      <c r="A67" s="1" t="s">
        <v>22</v>
      </c>
      <c r="B67" s="13">
        <v>2010</v>
      </c>
      <c r="C67" s="26">
        <v>0.60959440922522001</v>
      </c>
      <c r="D67" s="26">
        <v>1.5102768444173549</v>
      </c>
      <c r="E67" s="27">
        <v>8.4850165427171529</v>
      </c>
      <c r="F67" s="28">
        <v>19.034542031438388</v>
      </c>
      <c r="G67" s="28">
        <v>4.6622761309386016</v>
      </c>
      <c r="H67" s="28">
        <v>6.4362114825388641</v>
      </c>
      <c r="I67" s="28">
        <v>7.5388254653913397E-2</v>
      </c>
      <c r="J67" s="28">
        <v>2.6066645623217504</v>
      </c>
      <c r="K67" s="28">
        <v>49.93</v>
      </c>
      <c r="L67" s="28">
        <v>28.23</v>
      </c>
      <c r="M67" s="28">
        <v>7.3948346550000004</v>
      </c>
      <c r="N67" s="28">
        <v>5.3122717928562508</v>
      </c>
      <c r="O67" s="28">
        <v>8.8616003609539291</v>
      </c>
      <c r="P67" s="28">
        <f>K67-N67</f>
        <v>44.617728207143749</v>
      </c>
    </row>
    <row r="68" spans="1:16" x14ac:dyDescent="0.25">
      <c r="A68" s="1" t="s">
        <v>22</v>
      </c>
      <c r="B68" s="13">
        <v>2011</v>
      </c>
      <c r="C68" s="26">
        <v>0.60959440922522001</v>
      </c>
      <c r="D68" s="26">
        <v>1.5670263661590604</v>
      </c>
      <c r="E68" s="27">
        <v>10.424667115872889</v>
      </c>
      <c r="F68" s="28">
        <v>22.504542031237158</v>
      </c>
      <c r="G68" s="28">
        <v>4.035675812848651</v>
      </c>
      <c r="H68" s="28">
        <v>6.5665054301017802</v>
      </c>
      <c r="I68" s="28">
        <v>6.9529456771231832E-2</v>
      </c>
      <c r="J68" s="28">
        <v>2.1672718036539917</v>
      </c>
      <c r="K68" s="28">
        <v>47.39</v>
      </c>
      <c r="L68" s="28">
        <v>31.28</v>
      </c>
      <c r="M68" s="28">
        <v>7.5003338780000002</v>
      </c>
      <c r="N68" s="28">
        <v>5.142703992675294</v>
      </c>
      <c r="O68" s="28">
        <v>18.677477120540004</v>
      </c>
      <c r="P68" s="28">
        <f t="shared" ref="P68:P71" si="13">K68-N68</f>
        <v>42.247296007324707</v>
      </c>
    </row>
    <row r="69" spans="1:16" x14ac:dyDescent="0.25">
      <c r="A69" s="1" t="s">
        <v>22</v>
      </c>
      <c r="B69" s="13">
        <v>2012</v>
      </c>
      <c r="C69" s="26">
        <v>-1.0000000000000007</v>
      </c>
      <c r="D69" s="26">
        <v>0.37106786227173622</v>
      </c>
      <c r="E69" s="27">
        <v>12.359370974552579</v>
      </c>
      <c r="F69" s="28">
        <v>23.980692447781884</v>
      </c>
      <c r="G69" s="28">
        <v>4.4083631334888711</v>
      </c>
      <c r="H69" s="28">
        <v>6.5673060370615781</v>
      </c>
      <c r="I69" s="28">
        <v>-2.8793704730394349E-2</v>
      </c>
      <c r="J69" s="28">
        <v>2.0923735652731033</v>
      </c>
      <c r="K69" s="28">
        <v>44.5</v>
      </c>
      <c r="L69" s="28">
        <v>27.27</v>
      </c>
      <c r="M69" s="28">
        <v>7.5629903670000003</v>
      </c>
      <c r="N69" s="28">
        <v>4.1413396541885845</v>
      </c>
      <c r="O69" s="28">
        <v>9.0942160785739077</v>
      </c>
      <c r="P69" s="28">
        <f t="shared" si="13"/>
        <v>40.358660345811415</v>
      </c>
    </row>
    <row r="70" spans="1:16" x14ac:dyDescent="0.25">
      <c r="A70" s="1" t="s">
        <v>22</v>
      </c>
      <c r="B70" s="13">
        <v>2013</v>
      </c>
      <c r="C70" s="26">
        <v>-0.12493873660829995</v>
      </c>
      <c r="D70" s="26">
        <v>0.62324929039790045</v>
      </c>
      <c r="E70" s="27">
        <v>12.459275793684924</v>
      </c>
      <c r="F70" s="28">
        <v>23.834420372887028</v>
      </c>
      <c r="G70" s="28">
        <v>5.8665433963620925</v>
      </c>
      <c r="H70" s="28">
        <v>6.5465447609180076</v>
      </c>
      <c r="I70" s="28">
        <v>-1.7585857655832798E-2</v>
      </c>
      <c r="J70" s="28">
        <v>2.7011956953740492</v>
      </c>
      <c r="K70" s="28">
        <v>44.02</v>
      </c>
      <c r="L70" s="28">
        <v>28.23</v>
      </c>
      <c r="M70" s="28">
        <v>7.6015642159999999</v>
      </c>
      <c r="N70" s="28">
        <v>4.3219376962487104</v>
      </c>
      <c r="O70" s="28">
        <v>6.5922558981659449</v>
      </c>
      <c r="P70" s="28">
        <f t="shared" si="13"/>
        <v>39.698062303751293</v>
      </c>
    </row>
    <row r="71" spans="1:16" x14ac:dyDescent="0.25">
      <c r="A71" s="1" t="s">
        <v>22</v>
      </c>
      <c r="B71" s="13">
        <v>2014</v>
      </c>
      <c r="C71" s="26">
        <v>-1.6989700043360185</v>
      </c>
      <c r="D71" s="26">
        <v>-0.58502665202918236</v>
      </c>
      <c r="E71" s="27">
        <v>12.141074129713788</v>
      </c>
      <c r="F71" s="28">
        <v>22.900163317416784</v>
      </c>
      <c r="G71" s="28">
        <v>5.9137326756932387</v>
      </c>
      <c r="H71" s="28">
        <v>6.5432233893235887</v>
      </c>
      <c r="I71" s="28">
        <v>5.2671040299906283E-2</v>
      </c>
      <c r="J71" s="28">
        <v>3.5201967447547244</v>
      </c>
      <c r="K71" s="28">
        <v>52.4</v>
      </c>
      <c r="L71" s="28">
        <v>30.29</v>
      </c>
      <c r="M71" s="28">
        <v>7.6375089200000001</v>
      </c>
      <c r="N71" s="28">
        <v>4.7908858752699501</v>
      </c>
      <c r="O71" s="28">
        <v>4.0858999407278134</v>
      </c>
      <c r="P71" s="28">
        <f t="shared" si="13"/>
        <v>47.609114124730048</v>
      </c>
    </row>
    <row r="72" spans="1:16" x14ac:dyDescent="0.25">
      <c r="A72" s="1" t="s">
        <v>10</v>
      </c>
      <c r="B72" s="13">
        <v>2010</v>
      </c>
      <c r="C72" s="26">
        <v>-0.43911041792988931</v>
      </c>
      <c r="D72" s="26">
        <v>0.41221763877084711</v>
      </c>
      <c r="E72" s="27">
        <v>18.637380025436954</v>
      </c>
      <c r="F72" s="28">
        <v>13.066176329163385</v>
      </c>
      <c r="G72" s="28">
        <v>0.46446140996092861</v>
      </c>
      <c r="H72" s="28">
        <v>6.7488009576835477</v>
      </c>
      <c r="I72" s="28">
        <v>1.1308954913775193</v>
      </c>
      <c r="J72" s="28">
        <v>6.2048535954473039</v>
      </c>
      <c r="K72" s="28">
        <v>49.93</v>
      </c>
      <c r="L72" s="28">
        <v>28.23</v>
      </c>
      <c r="M72" s="28">
        <v>7.3948346550000004</v>
      </c>
      <c r="N72" s="28">
        <v>5.3122717928562508</v>
      </c>
      <c r="O72" s="28">
        <v>8.8616003609539291</v>
      </c>
      <c r="P72" s="28">
        <f>K72-N72</f>
        <v>44.617728207143749</v>
      </c>
    </row>
    <row r="73" spans="1:16" x14ac:dyDescent="0.25">
      <c r="A73" s="1" t="s">
        <v>10</v>
      </c>
      <c r="B73" s="13">
        <v>2011</v>
      </c>
      <c r="C73" s="26">
        <v>6.1334840506318683E-3</v>
      </c>
      <c r="D73" s="26">
        <v>0.93925583175536276</v>
      </c>
      <c r="E73" s="27">
        <v>10.437596547175833</v>
      </c>
      <c r="F73" s="28">
        <v>7.2096285394624289</v>
      </c>
      <c r="G73" s="28">
        <v>0.33359376479703023</v>
      </c>
      <c r="H73" s="28">
        <v>6.7509367696847038</v>
      </c>
      <c r="I73" s="28">
        <v>-2.296216848673947E-2</v>
      </c>
      <c r="J73" s="28">
        <v>3.1643702290025959</v>
      </c>
      <c r="K73" s="28">
        <v>47.39</v>
      </c>
      <c r="L73" s="28">
        <v>31.28</v>
      </c>
      <c r="M73" s="28">
        <v>7.5003338780000002</v>
      </c>
      <c r="N73" s="28">
        <v>5.142703992675294</v>
      </c>
      <c r="O73" s="28">
        <v>18.677477120540004</v>
      </c>
      <c r="P73" s="28">
        <f t="shared" ref="P73:P76" si="14">K73-N73</f>
        <v>42.247296007324707</v>
      </c>
    </row>
    <row r="74" spans="1:16" x14ac:dyDescent="0.25">
      <c r="A74" s="1" t="s">
        <v>10</v>
      </c>
      <c r="B74" s="13">
        <v>2012</v>
      </c>
      <c r="C74" s="26">
        <v>-1.2639739497056668</v>
      </c>
      <c r="D74" s="26">
        <v>0.12458925387657495</v>
      </c>
      <c r="E74" s="27">
        <v>9.8608314165003019</v>
      </c>
      <c r="F74" s="28">
        <v>6.3118113459859533</v>
      </c>
      <c r="G74" s="28">
        <v>0.35353568180800898</v>
      </c>
      <c r="H74" s="28">
        <v>6.7450296022962641</v>
      </c>
      <c r="I74" s="28">
        <v>1.2773813681951999E-2</v>
      </c>
      <c r="J74" s="28">
        <v>1.1130633916814343</v>
      </c>
      <c r="K74" s="28">
        <v>44.5</v>
      </c>
      <c r="L74" s="28">
        <v>27.27</v>
      </c>
      <c r="M74" s="28">
        <v>7.5629903670000003</v>
      </c>
      <c r="N74" s="28">
        <v>4.1413396541885845</v>
      </c>
      <c r="O74" s="28">
        <v>9.0942160785739077</v>
      </c>
      <c r="P74" s="28">
        <f t="shared" si="14"/>
        <v>40.358660345811415</v>
      </c>
    </row>
    <row r="75" spans="1:16" x14ac:dyDescent="0.25">
      <c r="A75" s="1" t="s">
        <v>10</v>
      </c>
      <c r="B75" s="13">
        <v>2013</v>
      </c>
      <c r="C75" s="26">
        <v>-0.92197734405748677</v>
      </c>
      <c r="D75" s="26">
        <v>0.23179020962031552</v>
      </c>
      <c r="E75" s="27">
        <v>11.373299627857016</v>
      </c>
      <c r="F75" s="28">
        <v>7.2975861509784981</v>
      </c>
      <c r="G75" s="28">
        <v>0.38158627727976296</v>
      </c>
      <c r="H75" s="28">
        <v>6.7522879739491612</v>
      </c>
      <c r="I75" s="28">
        <v>0.94910577917918904</v>
      </c>
      <c r="J75" s="28">
        <v>0.90789250778884356</v>
      </c>
      <c r="K75" s="28">
        <v>44.02</v>
      </c>
      <c r="L75" s="28">
        <v>28.23</v>
      </c>
      <c r="M75" s="28">
        <v>7.6015642159999999</v>
      </c>
      <c r="N75" s="28">
        <v>4.3219376962487104</v>
      </c>
      <c r="O75" s="28">
        <v>6.5922558981659449</v>
      </c>
      <c r="P75" s="28">
        <f t="shared" si="14"/>
        <v>39.698062303751293</v>
      </c>
    </row>
    <row r="76" spans="1:16" x14ac:dyDescent="0.25">
      <c r="A76" s="1" t="s">
        <v>10</v>
      </c>
      <c r="B76" s="13">
        <v>2014</v>
      </c>
      <c r="C76" s="26">
        <v>-1.0883397527327858</v>
      </c>
      <c r="D76" s="26">
        <v>4.9658641480545246E-2</v>
      </c>
      <c r="E76" s="27">
        <v>11.071922826419442</v>
      </c>
      <c r="F76" s="28">
        <v>7.1267006606139036</v>
      </c>
      <c r="G76" s="28">
        <v>0.35909892088690837</v>
      </c>
      <c r="H76" s="28">
        <v>6.7561090448671628</v>
      </c>
      <c r="I76" s="28">
        <v>0.10275271100326079</v>
      </c>
      <c r="J76" s="28">
        <v>1.3861452920977602</v>
      </c>
      <c r="K76" s="28">
        <v>52.4</v>
      </c>
      <c r="L76" s="28">
        <v>30.29</v>
      </c>
      <c r="M76" s="28">
        <v>7.6375089200000001</v>
      </c>
      <c r="N76" s="28">
        <v>4.7908858752699501</v>
      </c>
      <c r="O76" s="28">
        <v>4.0858999407278134</v>
      </c>
      <c r="P76" s="28">
        <f t="shared" si="14"/>
        <v>47.609114124730048</v>
      </c>
    </row>
    <row r="77" spans="1:16" x14ac:dyDescent="0.25">
      <c r="A77" s="1" t="s">
        <v>11</v>
      </c>
      <c r="B77" s="13">
        <v>2010</v>
      </c>
      <c r="C77" s="26">
        <v>-0.72013624376443597</v>
      </c>
      <c r="D77" s="26">
        <v>0.13237191043899546</v>
      </c>
      <c r="E77" s="27">
        <v>20.139593793401954</v>
      </c>
      <c r="F77" s="28">
        <v>8.407752826046929</v>
      </c>
      <c r="G77" s="28">
        <v>3.0314886776598904</v>
      </c>
      <c r="H77" s="28">
        <v>6.5185309823118018</v>
      </c>
      <c r="I77" s="28">
        <v>0.89422402369631304</v>
      </c>
      <c r="J77" s="28">
        <v>3.6525074807556139</v>
      </c>
      <c r="K77" s="28">
        <v>49.93</v>
      </c>
      <c r="L77" s="28">
        <v>28.23</v>
      </c>
      <c r="M77" s="28">
        <v>7.3948346550000004</v>
      </c>
      <c r="N77" s="28">
        <v>5.3122717928562508</v>
      </c>
      <c r="O77" s="28">
        <v>8.8616003609539291</v>
      </c>
      <c r="P77" s="28">
        <f>K77-N77</f>
        <v>44.617728207143749</v>
      </c>
    </row>
    <row r="78" spans="1:16" x14ac:dyDescent="0.25">
      <c r="A78" s="1" t="s">
        <v>11</v>
      </c>
      <c r="B78" s="13">
        <v>2011</v>
      </c>
      <c r="C78" s="26">
        <v>-1.0356835317270889</v>
      </c>
      <c r="D78" s="26">
        <v>4.0428289901558556E-2</v>
      </c>
      <c r="E78" s="27">
        <v>19.723277755816767</v>
      </c>
      <c r="F78" s="28">
        <v>8.2067569182357438</v>
      </c>
      <c r="G78" s="28">
        <v>3.0987236007800965</v>
      </c>
      <c r="H78" s="28">
        <v>6.6995811476203704</v>
      </c>
      <c r="I78" s="28">
        <v>0.20003292045594831</v>
      </c>
      <c r="J78" s="28">
        <v>3.2181854496874567</v>
      </c>
      <c r="K78" s="28">
        <v>47.39</v>
      </c>
      <c r="L78" s="28">
        <v>31.28</v>
      </c>
      <c r="M78" s="28">
        <v>7.5003338780000002</v>
      </c>
      <c r="N78" s="28">
        <v>5.142703992675294</v>
      </c>
      <c r="O78" s="28">
        <v>18.677477120540004</v>
      </c>
      <c r="P78" s="28">
        <f t="shared" ref="P78:P81" si="15">K78-N78</f>
        <v>42.247296007324707</v>
      </c>
    </row>
    <row r="79" spans="1:16" x14ac:dyDescent="0.25">
      <c r="A79" s="1" t="s">
        <v>11</v>
      </c>
      <c r="B79" s="13">
        <v>2012</v>
      </c>
      <c r="C79" s="26">
        <v>-0.41262090955760855</v>
      </c>
      <c r="D79" s="26">
        <v>0.68398253112819674</v>
      </c>
      <c r="E79" s="27">
        <v>18.989254552085846</v>
      </c>
      <c r="F79" s="28">
        <v>8.1785050907506971</v>
      </c>
      <c r="G79" s="28">
        <v>3.4032990933857068</v>
      </c>
      <c r="H79" s="28">
        <v>6.8847080999286687</v>
      </c>
      <c r="I79" s="28">
        <v>1.2573897537891776</v>
      </c>
      <c r="J79" s="28">
        <v>2.4758447895840465</v>
      </c>
      <c r="K79" s="28">
        <v>44.5</v>
      </c>
      <c r="L79" s="28">
        <v>27.27</v>
      </c>
      <c r="M79" s="28">
        <v>7.5629903670000003</v>
      </c>
      <c r="N79" s="28">
        <v>4.1413396541885845</v>
      </c>
      <c r="O79" s="28">
        <v>9.0942160785739077</v>
      </c>
      <c r="P79" s="28">
        <f t="shared" si="15"/>
        <v>40.358660345811415</v>
      </c>
    </row>
    <row r="80" spans="1:16" x14ac:dyDescent="0.25">
      <c r="A80" s="1" t="s">
        <v>11</v>
      </c>
      <c r="B80" s="13">
        <v>2013</v>
      </c>
      <c r="C80" s="26">
        <v>-6.7613092997140758E-2</v>
      </c>
      <c r="D80" s="26">
        <v>0.97951966334086671</v>
      </c>
      <c r="E80" s="27">
        <v>18.140195045977809</v>
      </c>
      <c r="F80" s="28">
        <v>7.6343350764031523</v>
      </c>
      <c r="G80" s="28">
        <v>3.1821003488741848</v>
      </c>
      <c r="H80" s="28">
        <v>6.9969874498595042</v>
      </c>
      <c r="I80" s="28">
        <v>0.35416983138386754</v>
      </c>
      <c r="J80" s="28">
        <v>2.115006406520382</v>
      </c>
      <c r="K80" s="28">
        <v>44.02</v>
      </c>
      <c r="L80" s="28">
        <v>28.23</v>
      </c>
      <c r="M80" s="28">
        <v>7.6015642159999999</v>
      </c>
      <c r="N80" s="28">
        <v>4.3219376962487104</v>
      </c>
      <c r="O80" s="28">
        <v>6.5922558981659449</v>
      </c>
      <c r="P80" s="28">
        <f t="shared" si="15"/>
        <v>39.698062303751293</v>
      </c>
    </row>
    <row r="81" spans="1:16" x14ac:dyDescent="0.25">
      <c r="A81" s="1" t="s">
        <v>11</v>
      </c>
      <c r="B81" s="13">
        <v>2014</v>
      </c>
      <c r="C81" s="26">
        <v>-0.90686824392139187</v>
      </c>
      <c r="D81" s="26">
        <v>-0.1794051661255664</v>
      </c>
      <c r="E81" s="27">
        <v>16.82259739711764</v>
      </c>
      <c r="F81" s="28">
        <v>6.66400278340768</v>
      </c>
      <c r="G81" s="28">
        <v>2.6409673042125843</v>
      </c>
      <c r="H81" s="28">
        <v>7.0177793714794543</v>
      </c>
      <c r="I81" s="28">
        <v>0.22380391496999272</v>
      </c>
      <c r="J81" s="28">
        <v>3.2746487734026775</v>
      </c>
      <c r="K81" s="28">
        <v>52.4</v>
      </c>
      <c r="L81" s="28">
        <v>30.29</v>
      </c>
      <c r="M81" s="28">
        <v>7.6375089200000001</v>
      </c>
      <c r="N81" s="28">
        <v>4.7908858752699501</v>
      </c>
      <c r="O81" s="28">
        <v>4.0858999407278134</v>
      </c>
      <c r="P81" s="28">
        <f t="shared" si="15"/>
        <v>47.609114124730048</v>
      </c>
    </row>
    <row r="82" spans="1:16" x14ac:dyDescent="0.25">
      <c r="A82" s="1" t="s">
        <v>12</v>
      </c>
      <c r="B82" s="13">
        <v>2010</v>
      </c>
      <c r="C82" s="26">
        <v>-0.42021640338318972</v>
      </c>
      <c r="D82" s="26">
        <v>0.31386722036915315</v>
      </c>
      <c r="E82" s="27">
        <v>5.7323612553536814</v>
      </c>
      <c r="F82" s="28">
        <v>6.8451353233304495</v>
      </c>
      <c r="G82" s="28">
        <v>0.70025593878274262</v>
      </c>
      <c r="H82" s="28">
        <v>6.9196465935699285</v>
      </c>
      <c r="I82" s="28">
        <v>0.25740621956144727</v>
      </c>
      <c r="J82" s="28">
        <v>9.7800888743265375</v>
      </c>
      <c r="K82" s="28">
        <v>49.93</v>
      </c>
      <c r="L82" s="28">
        <v>28.23</v>
      </c>
      <c r="M82" s="28">
        <v>7.3948346550000004</v>
      </c>
      <c r="N82" s="28">
        <v>5.3122717928562508</v>
      </c>
      <c r="O82" s="28">
        <v>8.8616003609539291</v>
      </c>
      <c r="P82" s="28">
        <f>K82-N82</f>
        <v>44.617728207143749</v>
      </c>
    </row>
    <row r="83" spans="1:16" x14ac:dyDescent="0.25">
      <c r="A83" s="1" t="s">
        <v>12</v>
      </c>
      <c r="B83" s="13">
        <v>2011</v>
      </c>
      <c r="C83" s="26">
        <v>-1.5228787452803372</v>
      </c>
      <c r="D83" s="26">
        <v>0.60959440922522001</v>
      </c>
      <c r="E83" s="27">
        <v>5.7099243211122008</v>
      </c>
      <c r="F83" s="28">
        <v>6.6213667686047533</v>
      </c>
      <c r="G83" s="28">
        <v>0.66353764012904837</v>
      </c>
      <c r="H83" s="28">
        <v>7.0395125282775401</v>
      </c>
      <c r="I83" s="28">
        <v>0.19881726118500603</v>
      </c>
      <c r="J83" s="28">
        <v>8.0583462809900883</v>
      </c>
      <c r="K83" s="28">
        <v>47.39</v>
      </c>
      <c r="L83" s="28">
        <v>31.28</v>
      </c>
      <c r="M83" s="28">
        <v>7.5003338780000002</v>
      </c>
      <c r="N83" s="28">
        <v>5.142703992675294</v>
      </c>
      <c r="O83" s="28">
        <v>18.677477120540004</v>
      </c>
      <c r="P83" s="28">
        <f t="shared" ref="P83:P86" si="16">K83-N83</f>
        <v>42.247296007324707</v>
      </c>
    </row>
    <row r="84" spans="1:16" x14ac:dyDescent="0.25">
      <c r="A84" s="1" t="s">
        <v>12</v>
      </c>
      <c r="B84" s="13">
        <v>2012</v>
      </c>
      <c r="C84" s="26">
        <v>0.14921911265537993</v>
      </c>
      <c r="D84" s="26">
        <v>1.3671694885346808</v>
      </c>
      <c r="E84" s="27">
        <v>7.2132687737977141</v>
      </c>
      <c r="F84" s="28">
        <v>7.1589183720513523</v>
      </c>
      <c r="G84" s="28">
        <v>0.64850943917927117</v>
      </c>
      <c r="H84" s="28">
        <v>7.1106802293816642</v>
      </c>
      <c r="I84" s="28">
        <v>7.5806527871901147E-2</v>
      </c>
      <c r="J84" s="28">
        <v>6.4057262458498245</v>
      </c>
      <c r="K84" s="28">
        <v>44.5</v>
      </c>
      <c r="L84" s="28">
        <v>27.27</v>
      </c>
      <c r="M84" s="28">
        <v>7.5629903670000003</v>
      </c>
      <c r="N84" s="28">
        <v>4.1413396541885845</v>
      </c>
      <c r="O84" s="28">
        <v>9.0942160785739077</v>
      </c>
      <c r="P84" s="28">
        <f t="shared" si="16"/>
        <v>40.358660345811415</v>
      </c>
    </row>
    <row r="85" spans="1:16" x14ac:dyDescent="0.25">
      <c r="A85" s="1" t="s">
        <v>12</v>
      </c>
      <c r="B85" s="13">
        <v>2013</v>
      </c>
      <c r="C85" s="26">
        <v>-1.5228787452803381</v>
      </c>
      <c r="D85" s="26">
        <v>-9.1514981121349981E-2</v>
      </c>
      <c r="E85" s="27">
        <v>9.1158885609141755</v>
      </c>
      <c r="F85" s="28">
        <v>8.030464846821932</v>
      </c>
      <c r="G85" s="28">
        <v>0.64314237859646195</v>
      </c>
      <c r="H85" s="28">
        <v>7.1336928799802815</v>
      </c>
      <c r="I85" s="28">
        <v>2.9504402220887477E-2</v>
      </c>
      <c r="J85" s="28">
        <v>6.6494221970958112</v>
      </c>
      <c r="K85" s="28">
        <v>44.02</v>
      </c>
      <c r="L85" s="28">
        <v>28.23</v>
      </c>
      <c r="M85" s="28">
        <v>7.6015642159999999</v>
      </c>
      <c r="N85" s="28">
        <v>4.3219376962487104</v>
      </c>
      <c r="O85" s="28">
        <v>6.5922558981659449</v>
      </c>
      <c r="P85" s="28">
        <f t="shared" si="16"/>
        <v>39.698062303751293</v>
      </c>
    </row>
    <row r="86" spans="1:16" x14ac:dyDescent="0.25">
      <c r="A86" s="1" t="s">
        <v>12</v>
      </c>
      <c r="B86" s="13">
        <v>2014</v>
      </c>
      <c r="C86" s="26">
        <v>-0.61978875828839397</v>
      </c>
      <c r="D86" s="26">
        <v>0.41995574848975797</v>
      </c>
      <c r="E86" s="27">
        <v>9.7117285436461049</v>
      </c>
      <c r="F86" s="28">
        <v>8.6338865653732686</v>
      </c>
      <c r="G86" s="28">
        <v>0.61805601451741465</v>
      </c>
      <c r="H86" s="28">
        <v>7.1599597905750443</v>
      </c>
      <c r="I86" s="28">
        <v>0.14276769832799716</v>
      </c>
      <c r="J86" s="28">
        <v>9.6989375736456402</v>
      </c>
      <c r="K86" s="28">
        <v>52.4</v>
      </c>
      <c r="L86" s="28">
        <v>30.29</v>
      </c>
      <c r="M86" s="28">
        <v>7.6375089200000001</v>
      </c>
      <c r="N86" s="28">
        <v>4.7908858752699501</v>
      </c>
      <c r="O86" s="28">
        <v>4.0858999407278134</v>
      </c>
      <c r="P86" s="28">
        <f t="shared" si="16"/>
        <v>47.609114124730048</v>
      </c>
    </row>
    <row r="87" spans="1:16" x14ac:dyDescent="0.25">
      <c r="A87" s="1" t="s">
        <v>13</v>
      </c>
      <c r="B87" s="13">
        <v>2010</v>
      </c>
      <c r="C87" s="26">
        <v>-1.5998810188922801</v>
      </c>
      <c r="D87" s="26">
        <v>0.56959648511257144</v>
      </c>
      <c r="E87" s="27">
        <v>18.78088935614748</v>
      </c>
      <c r="F87" s="28">
        <v>6.341676645064581</v>
      </c>
      <c r="G87" s="28">
        <v>0.3146746812770585</v>
      </c>
      <c r="H87" s="28">
        <v>6.6786121018759683</v>
      </c>
      <c r="I87" s="28">
        <v>0.52564618140606145</v>
      </c>
      <c r="J87" s="28">
        <v>4.5880204633954786</v>
      </c>
      <c r="K87" s="28">
        <v>49.93</v>
      </c>
      <c r="L87" s="28">
        <v>28.23</v>
      </c>
      <c r="M87" s="28">
        <v>7.3948346550000004</v>
      </c>
      <c r="N87" s="28">
        <v>5.3122717928562508</v>
      </c>
      <c r="O87" s="28">
        <v>8.8616003609539291</v>
      </c>
      <c r="P87" s="28">
        <f>K87-N87</f>
        <v>44.617728207143749</v>
      </c>
    </row>
    <row r="88" spans="1:16" x14ac:dyDescent="0.25">
      <c r="A88" s="1" t="s">
        <v>13</v>
      </c>
      <c r="B88" s="13">
        <v>2011</v>
      </c>
      <c r="C88" s="26">
        <v>-0.73550025114897388</v>
      </c>
      <c r="D88" s="26">
        <v>0.61966146673600719</v>
      </c>
      <c r="E88" s="27">
        <v>23.793464921001942</v>
      </c>
      <c r="F88" s="28">
        <v>7.7332529530502372</v>
      </c>
      <c r="G88" s="28">
        <v>0.27072049294129408</v>
      </c>
      <c r="H88" s="28">
        <v>6.8678570290575962</v>
      </c>
      <c r="I88" s="28">
        <v>4.231865998897702E-2</v>
      </c>
      <c r="J88" s="28">
        <v>3.2471350844309783</v>
      </c>
      <c r="K88" s="28">
        <v>47.39</v>
      </c>
      <c r="L88" s="28">
        <v>31.28</v>
      </c>
      <c r="M88" s="28">
        <v>7.5003338780000002</v>
      </c>
      <c r="N88" s="28">
        <v>5.142703992675294</v>
      </c>
      <c r="O88" s="28">
        <v>18.677477120540004</v>
      </c>
      <c r="P88" s="28">
        <f t="shared" ref="P88:P91" si="17">K88-N88</f>
        <v>42.247296007324707</v>
      </c>
    </row>
    <row r="89" spans="1:16" x14ac:dyDescent="0.25">
      <c r="A89" s="1" t="s">
        <v>13</v>
      </c>
      <c r="B89" s="13">
        <v>2012</v>
      </c>
      <c r="C89" s="26">
        <v>-0.83697963230892569</v>
      </c>
      <c r="D89" s="26">
        <v>0.19887659853845319</v>
      </c>
      <c r="E89" s="27">
        <v>32.286378400865473</v>
      </c>
      <c r="F89" s="28">
        <v>10.206351928634106</v>
      </c>
      <c r="G89" s="28">
        <v>0.43042866905422172</v>
      </c>
      <c r="H89" s="28">
        <v>6.9172830276324238</v>
      </c>
      <c r="I89" s="28">
        <v>-0.17529944593880037</v>
      </c>
      <c r="J89" s="28">
        <v>2.6321768158140171</v>
      </c>
      <c r="K89" s="28">
        <v>44.5</v>
      </c>
      <c r="L89" s="28">
        <v>27.27</v>
      </c>
      <c r="M89" s="28">
        <v>7.5629903670000003</v>
      </c>
      <c r="N89" s="28">
        <v>4.1413396541885845</v>
      </c>
      <c r="O89" s="28">
        <v>9.0942160785739077</v>
      </c>
      <c r="P89" s="28">
        <f t="shared" si="17"/>
        <v>40.358660345811415</v>
      </c>
    </row>
    <row r="90" spans="1:16" x14ac:dyDescent="0.25">
      <c r="A90" s="1" t="s">
        <v>13</v>
      </c>
      <c r="B90" s="13">
        <v>2013</v>
      </c>
      <c r="C90" s="26">
        <v>-0.13118528876895355</v>
      </c>
      <c r="D90" s="26">
        <v>0.74977432571001656</v>
      </c>
      <c r="E90" s="27">
        <v>37.792416432503209</v>
      </c>
      <c r="F90" s="28">
        <v>11.525236607154561</v>
      </c>
      <c r="G90" s="28">
        <v>0.54164864081737096</v>
      </c>
      <c r="H90" s="28">
        <v>6.912596361216929</v>
      </c>
      <c r="I90" s="28">
        <v>4.686106155218555E-2</v>
      </c>
      <c r="J90" s="28">
        <v>3.4822194789192227</v>
      </c>
      <c r="K90" s="28">
        <v>44.02</v>
      </c>
      <c r="L90" s="28">
        <v>28.23</v>
      </c>
      <c r="M90" s="28">
        <v>7.6015642159999999</v>
      </c>
      <c r="N90" s="28">
        <v>4.3219376962487104</v>
      </c>
      <c r="O90" s="28">
        <v>6.5922558981659449</v>
      </c>
      <c r="P90" s="28">
        <f t="shared" si="17"/>
        <v>39.698062303751293</v>
      </c>
    </row>
    <row r="91" spans="1:16" x14ac:dyDescent="0.25">
      <c r="A91" s="1" t="s">
        <v>13</v>
      </c>
      <c r="B91" s="13">
        <v>2014</v>
      </c>
      <c r="C91" s="26">
        <v>-0.23461436306083383</v>
      </c>
      <c r="D91" s="26">
        <v>0.7390534391473047</v>
      </c>
      <c r="E91" s="27">
        <v>34.547571241894559</v>
      </c>
      <c r="F91" s="28">
        <v>10.49469831361133</v>
      </c>
      <c r="G91" s="28">
        <v>0.46359100137277515</v>
      </c>
      <c r="H91" s="28">
        <v>6.9173187542855121</v>
      </c>
      <c r="I91" s="28">
        <v>0.17178387878465104</v>
      </c>
      <c r="J91" s="28">
        <v>4.9209500318112092</v>
      </c>
      <c r="K91" s="28">
        <v>52.4</v>
      </c>
      <c r="L91" s="28">
        <v>30.29</v>
      </c>
      <c r="M91" s="28">
        <v>7.6375089200000001</v>
      </c>
      <c r="N91" s="28">
        <v>4.7908858752699501</v>
      </c>
      <c r="O91" s="28">
        <v>4.0858999407278134</v>
      </c>
      <c r="P91" s="28">
        <f t="shared" si="17"/>
        <v>47.609114124730048</v>
      </c>
    </row>
    <row r="92" spans="1:16" x14ac:dyDescent="0.25">
      <c r="A92" s="1" t="s">
        <v>14</v>
      </c>
      <c r="B92" s="13">
        <v>2010</v>
      </c>
      <c r="C92" s="26">
        <v>-0.85387196432176227</v>
      </c>
      <c r="D92" s="26">
        <v>0.48144262850230468</v>
      </c>
      <c r="E92" s="27">
        <v>17.292714107503471</v>
      </c>
      <c r="F92" s="28">
        <v>6.6499585882847656</v>
      </c>
      <c r="G92" s="28">
        <v>0.54897149025389158</v>
      </c>
      <c r="H92" s="28">
        <v>7.2723877540820334</v>
      </c>
      <c r="I92" s="28">
        <v>0.24850128158959475</v>
      </c>
      <c r="J92" s="28">
        <v>8.3985438550619289</v>
      </c>
      <c r="K92" s="28">
        <v>49.93</v>
      </c>
      <c r="L92" s="28">
        <v>28.23</v>
      </c>
      <c r="M92" s="28">
        <v>7.3948346550000004</v>
      </c>
      <c r="N92" s="28">
        <v>5.3122717928562508</v>
      </c>
      <c r="O92" s="28">
        <v>8.8616003609539291</v>
      </c>
      <c r="P92" s="28">
        <f>K92-N92</f>
        <v>44.617728207143749</v>
      </c>
    </row>
    <row r="93" spans="1:16" x14ac:dyDescent="0.25">
      <c r="A93" s="1" t="s">
        <v>14</v>
      </c>
      <c r="B93" s="13">
        <v>2011</v>
      </c>
      <c r="C93" s="26">
        <v>-0.6020599913279624</v>
      </c>
      <c r="D93" s="26">
        <v>0.737987326333431</v>
      </c>
      <c r="E93" s="27">
        <v>20.244207009948095</v>
      </c>
      <c r="F93" s="28">
        <v>7.321997829483422</v>
      </c>
      <c r="G93" s="28">
        <v>0.62161736158318237</v>
      </c>
      <c r="H93" s="28">
        <v>7.3924808511854305</v>
      </c>
      <c r="I93" s="28">
        <v>0.18439716312056736</v>
      </c>
      <c r="J93" s="28">
        <v>7.0884893667121904</v>
      </c>
      <c r="K93" s="28">
        <v>47.39</v>
      </c>
      <c r="L93" s="28">
        <v>31.28</v>
      </c>
      <c r="M93" s="28">
        <v>7.5003338780000002</v>
      </c>
      <c r="N93" s="28">
        <v>5.142703992675294</v>
      </c>
      <c r="O93" s="28">
        <v>18.677477120540004</v>
      </c>
      <c r="P93" s="28">
        <f t="shared" ref="P93:P96" si="18">K93-N93</f>
        <v>42.247296007324707</v>
      </c>
    </row>
    <row r="94" spans="1:16" x14ac:dyDescent="0.25">
      <c r="A94" s="1" t="s">
        <v>14</v>
      </c>
      <c r="B94" s="13">
        <v>2012</v>
      </c>
      <c r="C94" s="26">
        <v>-0.92081875395237478</v>
      </c>
      <c r="D94" s="26">
        <v>0.6503075231319364</v>
      </c>
      <c r="E94" s="27">
        <v>26.532288063063096</v>
      </c>
      <c r="F94" s="28">
        <v>8.9842030253260923</v>
      </c>
      <c r="G94" s="28">
        <v>0.80209869554815927</v>
      </c>
      <c r="H94" s="28">
        <v>7.5452176871386252</v>
      </c>
      <c r="I94" s="28">
        <v>0.15449483807504608</v>
      </c>
      <c r="J94" s="28">
        <v>6.3774081984067905</v>
      </c>
      <c r="K94" s="28">
        <v>44.5</v>
      </c>
      <c r="L94" s="28">
        <v>27.27</v>
      </c>
      <c r="M94" s="28">
        <v>7.5629903670000003</v>
      </c>
      <c r="N94" s="28">
        <v>4.1413396541885845</v>
      </c>
      <c r="O94" s="28">
        <v>9.0942160785739077</v>
      </c>
      <c r="P94" s="28">
        <f t="shared" si="18"/>
        <v>40.358660345811415</v>
      </c>
    </row>
    <row r="95" spans="1:16" x14ac:dyDescent="0.25">
      <c r="A95" s="1" t="s">
        <v>14</v>
      </c>
      <c r="B95" s="13">
        <v>2013</v>
      </c>
      <c r="C95" s="26">
        <v>-0.85387196432176227</v>
      </c>
      <c r="D95" s="26">
        <v>0.35793484700045369</v>
      </c>
      <c r="E95" s="27">
        <v>28.731454985974015</v>
      </c>
      <c r="F95" s="28">
        <v>9.5002367726986705</v>
      </c>
      <c r="G95" s="28">
        <v>0.87676024413703368</v>
      </c>
      <c r="H95" s="28">
        <v>7.6229023108094349</v>
      </c>
      <c r="I95" s="28">
        <v>0.13459788561123703</v>
      </c>
      <c r="J95" s="28">
        <v>7.6612800703730386</v>
      </c>
      <c r="K95" s="28">
        <v>44.02</v>
      </c>
      <c r="L95" s="28">
        <v>28.23</v>
      </c>
      <c r="M95" s="28">
        <v>7.6015642159999999</v>
      </c>
      <c r="N95" s="28">
        <v>4.3219376962487104</v>
      </c>
      <c r="O95" s="28">
        <v>6.5922558981659449</v>
      </c>
      <c r="P95" s="28">
        <f t="shared" si="18"/>
        <v>39.698062303751293</v>
      </c>
    </row>
    <row r="96" spans="1:16" x14ac:dyDescent="0.25">
      <c r="A96" s="1" t="s">
        <v>14</v>
      </c>
      <c r="B96" s="13">
        <v>2014</v>
      </c>
      <c r="C96" s="26">
        <v>-0.95860731484177497</v>
      </c>
      <c r="D96" s="26">
        <v>-0.36653154442041375</v>
      </c>
      <c r="E96" s="27">
        <v>24.719821823755595</v>
      </c>
      <c r="F96" s="28">
        <v>8.1967676088201777</v>
      </c>
      <c r="G96" s="28">
        <v>0.81562511708784013</v>
      </c>
      <c r="H96" s="28">
        <v>7.6321371984285502</v>
      </c>
      <c r="I96" s="28">
        <v>0.17852898503175194</v>
      </c>
      <c r="J96" s="28">
        <v>9.5042546008206639</v>
      </c>
      <c r="K96" s="28">
        <v>52.4</v>
      </c>
      <c r="L96" s="28">
        <v>30.29</v>
      </c>
      <c r="M96" s="28">
        <v>7.6375089200000001</v>
      </c>
      <c r="N96" s="28">
        <v>4.7908858752699501</v>
      </c>
      <c r="O96" s="28">
        <v>4.0858999407278134</v>
      </c>
      <c r="P96" s="28">
        <f t="shared" si="18"/>
        <v>47.609114124730048</v>
      </c>
    </row>
    <row r="97" spans="1:16" x14ac:dyDescent="0.25">
      <c r="A97" s="1" t="s">
        <v>15</v>
      </c>
      <c r="B97" s="13">
        <v>2010</v>
      </c>
      <c r="C97" s="26">
        <v>-1.3979400086720373</v>
      </c>
      <c r="D97" s="26">
        <v>0.17609125905568124</v>
      </c>
      <c r="E97" s="27">
        <v>12.405455091050863</v>
      </c>
      <c r="F97" s="28">
        <v>5.0274033953822261</v>
      </c>
      <c r="G97" s="28">
        <v>1.0785287085088646</v>
      </c>
      <c r="H97" s="28">
        <v>7.1867083525596627</v>
      </c>
      <c r="I97" s="28">
        <v>0.43533737819452106</v>
      </c>
      <c r="J97" s="28">
        <v>5.1218324914215314</v>
      </c>
      <c r="K97" s="28">
        <v>49.93</v>
      </c>
      <c r="L97" s="28">
        <v>28.23</v>
      </c>
      <c r="M97" s="28">
        <v>7.3948346550000004</v>
      </c>
      <c r="N97" s="28">
        <v>5.3122717928562508</v>
      </c>
      <c r="O97" s="28">
        <v>8.8616003609539291</v>
      </c>
      <c r="P97" s="28">
        <f>K97-N97</f>
        <v>44.617728207143749</v>
      </c>
    </row>
    <row r="98" spans="1:16" x14ac:dyDescent="0.25">
      <c r="A98" s="1" t="s">
        <v>15</v>
      </c>
      <c r="B98" s="13">
        <v>2011</v>
      </c>
      <c r="C98" s="26">
        <v>-0.27572413039921112</v>
      </c>
      <c r="D98" s="26">
        <v>0.66651798055488054</v>
      </c>
      <c r="E98" s="27">
        <v>13.686229448486801</v>
      </c>
      <c r="F98" s="28">
        <v>5.6345176666458334</v>
      </c>
      <c r="G98" s="28">
        <v>0.85057209623116381</v>
      </c>
      <c r="H98" s="28">
        <v>7.3679264569544074</v>
      </c>
      <c r="I98" s="28">
        <v>0.25286502365459174</v>
      </c>
      <c r="J98" s="28">
        <v>4.0408890115803962</v>
      </c>
      <c r="K98" s="28">
        <v>47.39</v>
      </c>
      <c r="L98" s="28">
        <v>31.28</v>
      </c>
      <c r="M98" s="28">
        <v>7.5003338780000002</v>
      </c>
      <c r="N98" s="28">
        <v>5.142703992675294</v>
      </c>
      <c r="O98" s="28">
        <v>18.677477120540004</v>
      </c>
      <c r="P98" s="28">
        <f t="shared" ref="P98:P101" si="19">K98-N98</f>
        <v>42.247296007324707</v>
      </c>
    </row>
    <row r="99" spans="1:16" x14ac:dyDescent="0.25">
      <c r="A99" s="1" t="s">
        <v>15</v>
      </c>
      <c r="B99" s="13">
        <v>2012</v>
      </c>
      <c r="C99" s="26">
        <v>-0.4814860601221127</v>
      </c>
      <c r="D99" s="26">
        <v>0.83505610172011624</v>
      </c>
      <c r="E99" s="27">
        <v>16.195059406052483</v>
      </c>
      <c r="F99" s="28">
        <v>6.4438409963437779</v>
      </c>
      <c r="G99" s="28">
        <v>0.93603058722723387</v>
      </c>
      <c r="H99" s="28">
        <v>7.4921694793743381</v>
      </c>
      <c r="I99" s="28">
        <v>0.38278134861941343</v>
      </c>
      <c r="J99" s="28">
        <v>3.4285056141863586</v>
      </c>
      <c r="K99" s="28">
        <v>44.5</v>
      </c>
      <c r="L99" s="28">
        <v>27.27</v>
      </c>
      <c r="M99" s="28">
        <v>7.5629903670000003</v>
      </c>
      <c r="N99" s="28">
        <v>4.1413396541885845</v>
      </c>
      <c r="O99" s="28">
        <v>9.0942160785739077</v>
      </c>
      <c r="P99" s="28">
        <f t="shared" si="19"/>
        <v>40.358660345811415</v>
      </c>
    </row>
    <row r="100" spans="1:16" x14ac:dyDescent="0.25">
      <c r="A100" s="1" t="s">
        <v>15</v>
      </c>
      <c r="B100" s="13">
        <v>2013</v>
      </c>
      <c r="C100" s="26">
        <v>-0.52287874528033751</v>
      </c>
      <c r="D100" s="26">
        <v>0.79239168949825378</v>
      </c>
      <c r="E100" s="27">
        <v>23.241399657435938</v>
      </c>
      <c r="F100" s="28">
        <v>8.1210579316619675</v>
      </c>
      <c r="G100" s="28">
        <v>1.1442778184721822</v>
      </c>
      <c r="H100" s="28">
        <v>7.6419656211904794</v>
      </c>
      <c r="I100" s="28">
        <v>0.13391448795299499</v>
      </c>
      <c r="J100" s="28">
        <v>3.9962506378823903</v>
      </c>
      <c r="K100" s="28">
        <v>44.02</v>
      </c>
      <c r="L100" s="28">
        <v>28.23</v>
      </c>
      <c r="M100" s="28">
        <v>7.6015642159999999</v>
      </c>
      <c r="N100" s="28">
        <v>4.3219376962487104</v>
      </c>
      <c r="O100" s="28">
        <v>6.5922558981659449</v>
      </c>
      <c r="P100" s="28">
        <f t="shared" si="19"/>
        <v>39.698062303751293</v>
      </c>
    </row>
    <row r="101" spans="1:16" x14ac:dyDescent="0.25">
      <c r="A101" s="1" t="s">
        <v>15</v>
      </c>
      <c r="B101" s="13">
        <v>2014</v>
      </c>
      <c r="C101" s="26">
        <v>-0.69897000433601886</v>
      </c>
      <c r="D101" s="26">
        <v>0.50514997831990593</v>
      </c>
      <c r="E101" s="27">
        <v>26.580589002271452</v>
      </c>
      <c r="F101" s="28">
        <v>8.8151493785246497</v>
      </c>
      <c r="G101" s="28">
        <v>1.2890951867107265</v>
      </c>
      <c r="H101" s="28">
        <v>7.7367448898006987</v>
      </c>
      <c r="I101" s="28">
        <v>0.17954742555082931</v>
      </c>
      <c r="J101" s="28">
        <v>5.0092024535098094</v>
      </c>
      <c r="K101" s="28">
        <v>52.4</v>
      </c>
      <c r="L101" s="28">
        <v>30.29</v>
      </c>
      <c r="M101" s="28">
        <v>7.6375089200000001</v>
      </c>
      <c r="N101" s="28">
        <v>4.7908858752699501</v>
      </c>
      <c r="O101" s="28">
        <v>4.0858999407278134</v>
      </c>
      <c r="P101" s="28">
        <f t="shared" si="19"/>
        <v>47.609114124730048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Main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2016-04-01T16:47:41Z</dcterms:modified>
</cp:coreProperties>
</file>