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6555" windowHeight="792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J40" i="1"/>
  <c r="J42"/>
  <c r="J48" s="1"/>
  <c r="J49" s="1"/>
  <c r="J41"/>
  <c r="C51" a="1"/>
  <c r="C51" s="1"/>
  <c r="C49" a="1"/>
  <c r="C49" s="1"/>
  <c r="E35"/>
  <c r="F17"/>
  <c r="C24"/>
  <c r="C38" s="1"/>
  <c r="F37" s="1"/>
  <c r="C23"/>
  <c r="C29" s="1"/>
  <c r="F28" s="1"/>
  <c r="C22"/>
  <c r="C33" s="1"/>
  <c r="C52" l="1"/>
  <c r="D49"/>
  <c r="E54" s="1" a="1"/>
  <c r="E54" s="1"/>
  <c r="F23"/>
  <c r="C37"/>
  <c r="E37" s="1"/>
  <c r="E40" s="1" a="1"/>
  <c r="E40" s="1"/>
  <c r="C42"/>
  <c r="E42" s="1"/>
  <c r="E44" s="1"/>
  <c r="C28"/>
  <c r="E28" s="1"/>
  <c r="E31" s="1" a="1"/>
  <c r="E31" s="1"/>
  <c r="E23"/>
  <c r="G23"/>
  <c r="E26" l="1" a="1"/>
  <c r="E26" s="1"/>
</calcChain>
</file>

<file path=xl/sharedStrings.xml><?xml version="1.0" encoding="utf-8"?>
<sst xmlns="http://schemas.openxmlformats.org/spreadsheetml/2006/main" count="45" uniqueCount="40">
  <si>
    <t>BD</t>
  </si>
  <si>
    <t>cons</t>
  </si>
  <si>
    <t>sal</t>
  </si>
  <si>
    <t>n=</t>
  </si>
  <si>
    <t>k=</t>
  </si>
  <si>
    <t>(X'X)=</t>
  </si>
  <si>
    <t>(X'Y)=</t>
  </si>
  <si>
    <r>
      <t>(X'X)</t>
    </r>
    <r>
      <rPr>
        <b/>
        <vertAlign val="superscript"/>
        <sz val="11"/>
        <color theme="1"/>
        <rFont val="Calibri"/>
        <family val="2"/>
        <scheme val="minor"/>
      </rPr>
      <t>-1</t>
    </r>
    <r>
      <rPr>
        <b/>
        <sz val="11"/>
        <color theme="1"/>
        <rFont val="Calibri"/>
        <family val="2"/>
        <scheme val="minor"/>
      </rPr>
      <t>=</t>
    </r>
  </si>
  <si>
    <t>β=</t>
  </si>
  <si>
    <t>σ=</t>
  </si>
  <si>
    <r>
      <t>var(</t>
    </r>
    <r>
      <rPr>
        <b/>
        <sz val="11"/>
        <color theme="1"/>
        <rFont val="Calibri"/>
        <family val="2"/>
      </rPr>
      <t>β)=</t>
    </r>
  </si>
  <si>
    <t>w=</t>
  </si>
  <si>
    <t>error</t>
  </si>
  <si>
    <r>
      <rPr>
        <b/>
        <sz val="11"/>
        <color theme="1"/>
        <rFont val="Calibri"/>
        <family val="2"/>
        <scheme val="minor"/>
      </rPr>
      <t>error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</si>
  <si>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t>σ(β)=</t>
  </si>
  <si>
    <t>Z(0)=</t>
  </si>
  <si>
    <t>z(1)=</t>
  </si>
  <si>
    <t>z(2)=</t>
  </si>
  <si>
    <t>Z(-1)=</t>
  </si>
  <si>
    <t>Z(-2)=</t>
  </si>
  <si>
    <t>Z(0)'=</t>
  </si>
  <si>
    <t>z(1)' =</t>
  </si>
  <si>
    <t>z(2)' =</t>
  </si>
  <si>
    <t>Z(-1)' =</t>
  </si>
  <si>
    <t>Z(-2)' =</t>
  </si>
  <si>
    <t>Autocovariance Scalar</t>
  </si>
  <si>
    <t>Z(1)*Z(-1)=</t>
  </si>
  <si>
    <t>q=</t>
  </si>
  <si>
    <t>ck=</t>
  </si>
  <si>
    <t>T=</t>
  </si>
  <si>
    <t>α(q)=</t>
  </si>
  <si>
    <t>bT=</t>
  </si>
  <si>
    <t>f(0)=</t>
  </si>
  <si>
    <t>f(q)=</t>
  </si>
  <si>
    <t>σ(j=0)</t>
  </si>
  <si>
    <t>σ(j=1)</t>
  </si>
  <si>
    <t>σ(j=2)</t>
  </si>
  <si>
    <t>σ(j=-1)</t>
  </si>
  <si>
    <t>σ(j=-2)</t>
  </si>
  <si>
    <t>TARGET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</si>
</sst>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3" xfId="0" applyFont="1" applyFill="1" applyBorder="1" applyAlignment="1">
      <alignment horizontal="center"/>
    </xf>
    <xf numFmtId="0" fontId="0" fillId="0" borderId="0" xfId="0"/>
    <xf numFmtId="0" fontId="0" fillId="0" borderId="0" xfId="0" applyFill="1"/>
    <xf numFmtId="0" fontId="0" fillId="2" borderId="0" xfId="0" applyFill="1"/>
    <xf numFmtId="0" fontId="1" fillId="2" borderId="3" xfId="0" applyFont="1" applyFill="1" applyBorder="1" applyAlignment="1">
      <alignment horizontal="center"/>
    </xf>
    <xf numFmtId="0" fontId="1" fillId="2" borderId="0" xfId="0" applyFont="1" applyFill="1"/>
    <xf numFmtId="0" fontId="1" fillId="0" borderId="0" xfId="0" applyFont="1" applyAlignment="1">
      <alignment horizontal="right"/>
    </xf>
    <xf numFmtId="0" fontId="1" fillId="0" borderId="0" xfId="0" applyFont="1" applyFill="1" applyAlignment="1">
      <alignment horizontal="right"/>
    </xf>
    <xf numFmtId="0" fontId="1" fillId="0" borderId="0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Alignment="1">
      <alignment horizontal="right"/>
    </xf>
    <xf numFmtId="0" fontId="1" fillId="0" borderId="3" xfId="0" applyFont="1" applyBorder="1"/>
    <xf numFmtId="0" fontId="0" fillId="0" borderId="0" xfId="0" applyFill="1" applyAlignment="1">
      <alignment horizontal="center"/>
    </xf>
    <xf numFmtId="0" fontId="0" fillId="0" borderId="0" xfId="0"/>
    <xf numFmtId="0" fontId="0" fillId="0" borderId="0" xfId="0" applyBorder="1"/>
    <xf numFmtId="0" fontId="1" fillId="0" borderId="3" xfId="0" applyFont="1" applyBorder="1" applyAlignment="1">
      <alignment horizontal="center"/>
    </xf>
    <xf numFmtId="0" fontId="1" fillId="0" borderId="0" xfId="0" applyFont="1" applyBorder="1"/>
    <xf numFmtId="0" fontId="0" fillId="0" borderId="9" xfId="0" applyBorder="1"/>
    <xf numFmtId="0" fontId="0" fillId="0" borderId="12" xfId="0" applyBorder="1"/>
    <xf numFmtId="0" fontId="0" fillId="0" borderId="11" xfId="0" applyBorder="1"/>
    <xf numFmtId="0" fontId="0" fillId="0" borderId="0" xfId="0" applyFill="1" applyBorder="1"/>
    <xf numFmtId="0" fontId="1" fillId="0" borderId="0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center"/>
    </xf>
    <xf numFmtId="0" fontId="0" fillId="0" borderId="3" xfId="0" applyFill="1" applyBorder="1"/>
    <xf numFmtId="0" fontId="0" fillId="0" borderId="1" xfId="0" applyFill="1" applyBorder="1"/>
    <xf numFmtId="0" fontId="0" fillId="0" borderId="2" xfId="0" applyFill="1" applyBorder="1"/>
    <xf numFmtId="0" fontId="0" fillId="0" borderId="4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10" xfId="0" applyFill="1" applyBorder="1"/>
    <xf numFmtId="0" fontId="0" fillId="0" borderId="7" xfId="0" applyFill="1" applyBorder="1"/>
    <xf numFmtId="0" fontId="0" fillId="0" borderId="11" xfId="0" applyFill="1" applyBorder="1"/>
    <xf numFmtId="0" fontId="0" fillId="0" borderId="12" xfId="0" applyFill="1" applyBorder="1"/>
    <xf numFmtId="0" fontId="0" fillId="0" borderId="11" xfId="0" applyFill="1" applyBorder="1" applyAlignment="1">
      <alignment horizontal="right"/>
    </xf>
    <xf numFmtId="0" fontId="0" fillId="0" borderId="0" xfId="0" applyFill="1" applyBorder="1" applyAlignment="1">
      <alignment horizontal="right"/>
    </xf>
    <xf numFmtId="0" fontId="0" fillId="0" borderId="14" xfId="0" applyFill="1" applyBorder="1"/>
    <xf numFmtId="0" fontId="0" fillId="0" borderId="17" xfId="0" applyFill="1" applyBorder="1"/>
    <xf numFmtId="0" fontId="1" fillId="0" borderId="11" xfId="0" applyFont="1" applyFill="1" applyBorder="1" applyAlignment="1">
      <alignment horizontal="right"/>
    </xf>
    <xf numFmtId="0" fontId="0" fillId="0" borderId="16" xfId="0" applyFill="1" applyBorder="1"/>
    <xf numFmtId="0" fontId="0" fillId="0" borderId="8" xfId="0" applyFill="1" applyBorder="1"/>
    <xf numFmtId="0" fontId="0" fillId="0" borderId="13" xfId="0" applyFill="1" applyBorder="1"/>
    <xf numFmtId="4" fontId="0" fillId="2" borderId="0" xfId="0" applyNumberFormat="1" applyFill="1" applyBorder="1"/>
    <xf numFmtId="4" fontId="0" fillId="0" borderId="10" xfId="0" applyNumberFormat="1" applyFill="1" applyBorder="1"/>
    <xf numFmtId="0" fontId="0" fillId="0" borderId="0" xfId="0"/>
    <xf numFmtId="0" fontId="0" fillId="0" borderId="0" xfId="0" applyBorder="1"/>
    <xf numFmtId="0" fontId="1" fillId="0" borderId="0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1" fillId="0" borderId="11" xfId="0" applyFont="1" applyBorder="1" applyAlignment="1">
      <alignment horizontal="right"/>
    </xf>
    <xf numFmtId="0" fontId="0" fillId="0" borderId="12" xfId="0" applyBorder="1"/>
    <xf numFmtId="0" fontId="0" fillId="0" borderId="11" xfId="0" applyBorder="1"/>
    <xf numFmtId="0" fontId="0" fillId="0" borderId="13" xfId="0" applyBorder="1"/>
    <xf numFmtId="0" fontId="0" fillId="0" borderId="0" xfId="0" applyFill="1" applyBorder="1"/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4" fontId="0" fillId="0" borderId="0" xfId="0" applyNumberFormat="1"/>
    <xf numFmtId="4" fontId="0" fillId="0" borderId="0" xfId="0" applyNumberFormat="1" applyFill="1" applyBorder="1"/>
    <xf numFmtId="0" fontId="0" fillId="0" borderId="15" xfId="0" applyBorder="1"/>
    <xf numFmtId="0" fontId="0" fillId="0" borderId="4" xfId="0" applyFill="1" applyBorder="1"/>
    <xf numFmtId="0" fontId="0" fillId="0" borderId="5" xfId="0" applyFill="1" applyBorder="1"/>
    <xf numFmtId="0" fontId="0" fillId="2" borderId="15" xfId="0" applyFill="1" applyBorder="1"/>
    <xf numFmtId="0" fontId="0" fillId="0" borderId="10" xfId="0" applyFill="1" applyBorder="1"/>
    <xf numFmtId="0" fontId="0" fillId="0" borderId="14" xfId="0" applyFill="1" applyBorder="1"/>
    <xf numFmtId="0" fontId="0" fillId="0" borderId="16" xfId="0" applyFill="1" applyBorder="1"/>
    <xf numFmtId="3" fontId="0" fillId="0" borderId="16" xfId="0" applyNumberFormat="1" applyFill="1" applyBorder="1"/>
    <xf numFmtId="4" fontId="3" fillId="0" borderId="0" xfId="0" applyNumberFormat="1" applyFont="1" applyFill="1" applyBorder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285750</xdr:colOff>
      <xdr:row>2</xdr:row>
      <xdr:rowOff>9524</xdr:rowOff>
    </xdr:from>
    <xdr:to>
      <xdr:col>15</xdr:col>
      <xdr:colOff>381000</xdr:colOff>
      <xdr:row>17</xdr:row>
      <xdr:rowOff>38099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62550" y="390524"/>
          <a:ext cx="4676775" cy="29432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266700</xdr:colOff>
      <xdr:row>19</xdr:row>
      <xdr:rowOff>0</xdr:rowOff>
    </xdr:from>
    <xdr:to>
      <xdr:col>15</xdr:col>
      <xdr:colOff>304800</xdr:colOff>
      <xdr:row>36</xdr:row>
      <xdr:rowOff>57150</xdr:rowOff>
    </xdr:to>
    <xdr:pic>
      <xdr:nvPicPr>
        <xdr:cNvPr id="3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43500" y="3676650"/>
          <a:ext cx="4619625" cy="3295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914400</xdr:colOff>
      <xdr:row>9</xdr:row>
      <xdr:rowOff>133350</xdr:rowOff>
    </xdr:from>
    <xdr:to>
      <xdr:col>11</xdr:col>
      <xdr:colOff>57150</xdr:colOff>
      <xdr:row>12</xdr:row>
      <xdr:rowOff>180975</xdr:rowOff>
    </xdr:to>
    <xdr:cxnSp macro="">
      <xdr:nvCxnSpPr>
        <xdr:cNvPr id="5" name="Straight Arrow Connector 4"/>
        <xdr:cNvCxnSpPr/>
      </xdr:nvCxnSpPr>
      <xdr:spPr>
        <a:xfrm flipV="1">
          <a:off x="4276725" y="1876425"/>
          <a:ext cx="3114675" cy="6191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28575</xdr:colOff>
      <xdr:row>9</xdr:row>
      <xdr:rowOff>152400</xdr:rowOff>
    </xdr:from>
    <xdr:to>
      <xdr:col>12</xdr:col>
      <xdr:colOff>323850</xdr:colOff>
      <xdr:row>16</xdr:row>
      <xdr:rowOff>161925</xdr:rowOff>
    </xdr:to>
    <xdr:cxnSp macro="">
      <xdr:nvCxnSpPr>
        <xdr:cNvPr id="7" name="Straight Arrow Connector 6"/>
        <xdr:cNvCxnSpPr/>
      </xdr:nvCxnSpPr>
      <xdr:spPr>
        <a:xfrm flipV="1">
          <a:off x="4314825" y="1895475"/>
          <a:ext cx="3952875" cy="1371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</xdr:colOff>
      <xdr:row>13</xdr:row>
      <xdr:rowOff>9525</xdr:rowOff>
    </xdr:from>
    <xdr:to>
      <xdr:col>11</xdr:col>
      <xdr:colOff>47625</xdr:colOff>
      <xdr:row>14</xdr:row>
      <xdr:rowOff>104775</xdr:rowOff>
    </xdr:to>
    <xdr:cxnSp macro="">
      <xdr:nvCxnSpPr>
        <xdr:cNvPr id="9" name="Straight Arrow Connector 8"/>
        <xdr:cNvCxnSpPr/>
      </xdr:nvCxnSpPr>
      <xdr:spPr>
        <a:xfrm flipV="1">
          <a:off x="4305300" y="2543175"/>
          <a:ext cx="3076575" cy="285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238125</xdr:colOff>
      <xdr:row>27</xdr:row>
      <xdr:rowOff>9525</xdr:rowOff>
    </xdr:from>
    <xdr:to>
      <xdr:col>9</xdr:col>
      <xdr:colOff>790575</xdr:colOff>
      <xdr:row>48</xdr:row>
      <xdr:rowOff>47627</xdr:rowOff>
    </xdr:to>
    <xdr:cxnSp macro="">
      <xdr:nvCxnSpPr>
        <xdr:cNvPr id="11" name="Straight Arrow Connector 10"/>
        <xdr:cNvCxnSpPr/>
      </xdr:nvCxnSpPr>
      <xdr:spPr>
        <a:xfrm flipV="1">
          <a:off x="6353175" y="5219700"/>
          <a:ext cx="552450" cy="405765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</xdr:colOff>
      <xdr:row>48</xdr:row>
      <xdr:rowOff>114300</xdr:rowOff>
    </xdr:from>
    <xdr:to>
      <xdr:col>11</xdr:col>
      <xdr:colOff>161925</xdr:colOff>
      <xdr:row>48</xdr:row>
      <xdr:rowOff>133350</xdr:rowOff>
    </xdr:to>
    <xdr:cxnSp macro="">
      <xdr:nvCxnSpPr>
        <xdr:cNvPr id="15" name="Straight Arrow Connector 14"/>
        <xdr:cNvCxnSpPr/>
      </xdr:nvCxnSpPr>
      <xdr:spPr>
        <a:xfrm flipV="1">
          <a:off x="7058025" y="9344025"/>
          <a:ext cx="752475" cy="19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M57"/>
  <sheetViews>
    <sheetView tabSelected="1" topLeftCell="A34" workbookViewId="0">
      <selection activeCell="I52" sqref="I52"/>
    </sheetView>
  </sheetViews>
  <sheetFormatPr defaultRowHeight="15"/>
  <cols>
    <col min="5" max="6" width="13.85546875" bestFit="1" customWidth="1"/>
    <col min="10" max="10" width="13.85546875" bestFit="1" customWidth="1"/>
  </cols>
  <sheetData>
    <row r="3" spans="2:6">
      <c r="B3" s="6" t="s">
        <v>0</v>
      </c>
      <c r="C3" s="4"/>
      <c r="D3" s="2"/>
      <c r="E3" s="2"/>
      <c r="F3" s="15"/>
    </row>
    <row r="4" spans="2:6" ht="17.25">
      <c r="B4" s="5" t="s">
        <v>1</v>
      </c>
      <c r="C4" s="5" t="s">
        <v>2</v>
      </c>
      <c r="D4" s="16" t="s">
        <v>12</v>
      </c>
      <c r="E4" s="1" t="s">
        <v>13</v>
      </c>
      <c r="F4" s="24"/>
    </row>
    <row r="5" spans="2:6">
      <c r="B5" s="4">
        <v>100</v>
      </c>
      <c r="C5" s="4">
        <v>500</v>
      </c>
      <c r="D5" s="2">
        <v>-34.020618556701038</v>
      </c>
      <c r="E5" s="2">
        <v>1157.402486980551</v>
      </c>
      <c r="F5" s="15"/>
    </row>
    <row r="6" spans="2:6">
      <c r="B6" s="4">
        <v>150</v>
      </c>
      <c r="C6" s="4">
        <v>600</v>
      </c>
      <c r="D6" s="2">
        <v>-10.824742268041234</v>
      </c>
      <c r="E6" s="2">
        <v>117.17504516951848</v>
      </c>
      <c r="F6" s="15"/>
    </row>
    <row r="7" spans="2:6">
      <c r="B7" s="4">
        <v>200</v>
      </c>
      <c r="C7" s="4">
        <v>600</v>
      </c>
      <c r="D7" s="2">
        <v>39.175257731958766</v>
      </c>
      <c r="E7" s="2">
        <v>1534.700818365395</v>
      </c>
      <c r="F7" s="15"/>
    </row>
    <row r="8" spans="2:6">
      <c r="B8" s="3"/>
      <c r="C8" s="3"/>
      <c r="D8" s="12">
        <v>-5.6701030927835063</v>
      </c>
      <c r="E8" s="12">
        <v>2809.2783505154644</v>
      </c>
      <c r="F8" s="17"/>
    </row>
    <row r="9" spans="2:6">
      <c r="B9" s="2"/>
      <c r="C9" s="2"/>
      <c r="D9" s="2"/>
      <c r="E9" s="2"/>
      <c r="F9" s="15"/>
    </row>
    <row r="10" spans="2:6">
      <c r="B10" s="7" t="s">
        <v>3</v>
      </c>
      <c r="C10" s="13">
        <v>3</v>
      </c>
      <c r="F10" s="2"/>
    </row>
    <row r="11" spans="2:6">
      <c r="B11" s="7" t="s">
        <v>4</v>
      </c>
      <c r="C11" s="13">
        <v>1</v>
      </c>
      <c r="D11" s="2"/>
      <c r="E11" s="2"/>
      <c r="F11" s="2"/>
    </row>
    <row r="12" spans="2:6">
      <c r="D12" s="2"/>
    </row>
    <row r="13" spans="2:6">
      <c r="D13" s="2"/>
      <c r="E13" s="11" t="s">
        <v>8</v>
      </c>
      <c r="F13" s="2">
        <v>0.26804123711340205</v>
      </c>
    </row>
    <row r="14" spans="2:6">
      <c r="B14" s="8" t="s">
        <v>5</v>
      </c>
      <c r="C14" s="2">
        <v>970000</v>
      </c>
      <c r="D14" s="3"/>
      <c r="E14" s="9"/>
      <c r="F14" s="2"/>
    </row>
    <row r="15" spans="2:6" ht="17.25">
      <c r="B15" s="8" t="s">
        <v>7</v>
      </c>
      <c r="C15" s="2">
        <v>1.0309278350515464E-6</v>
      </c>
      <c r="D15" s="2"/>
      <c r="E15" s="10" t="s">
        <v>9</v>
      </c>
      <c r="F15" s="3">
        <v>37.478516182711026</v>
      </c>
    </row>
    <row r="16" spans="2:6">
      <c r="B16" s="8" t="s">
        <v>6</v>
      </c>
      <c r="C16" s="2">
        <v>260000</v>
      </c>
      <c r="D16" s="2"/>
      <c r="E16" s="8" t="s">
        <v>10</v>
      </c>
      <c r="F16" s="2">
        <v>1.4480816239770436E-3</v>
      </c>
    </row>
    <row r="17" spans="2:7">
      <c r="E17" s="23" t="s">
        <v>14</v>
      </c>
      <c r="F17">
        <f>F16^0.5</f>
        <v>3.8053667681013925E-2</v>
      </c>
    </row>
    <row r="19" spans="2:7" ht="15.75" thickBot="1"/>
    <row r="20" spans="2:7">
      <c r="B20" s="30"/>
      <c r="C20" s="31"/>
      <c r="D20" s="31"/>
      <c r="E20" s="31"/>
      <c r="F20" s="31"/>
      <c r="G20" s="32"/>
    </row>
    <row r="21" spans="2:7">
      <c r="B21" s="33"/>
      <c r="C21" s="21"/>
      <c r="D21" s="21"/>
      <c r="E21" s="21"/>
      <c r="F21" s="21"/>
      <c r="G21" s="34"/>
    </row>
    <row r="22" spans="2:7">
      <c r="B22" s="33"/>
      <c r="C22" s="28">
        <f>D5*C5</f>
        <v>-17010.30927835052</v>
      </c>
      <c r="D22" s="21"/>
      <c r="E22" s="21"/>
      <c r="F22" s="21"/>
      <c r="G22" s="34"/>
    </row>
    <row r="23" spans="2:7">
      <c r="B23" s="35" t="s">
        <v>15</v>
      </c>
      <c r="C23" s="27">
        <f t="shared" ref="C23:C24" si="0">D6*C6</f>
        <v>-6494.8453608247401</v>
      </c>
      <c r="D23" s="36" t="s">
        <v>20</v>
      </c>
      <c r="E23" s="37">
        <f>C22</f>
        <v>-17010.30927835052</v>
      </c>
      <c r="F23" s="25">
        <f>C23</f>
        <v>-6494.8453608247401</v>
      </c>
      <c r="G23" s="38">
        <f>C24</f>
        <v>23505.15463917526</v>
      </c>
    </row>
    <row r="24" spans="2:7">
      <c r="B24" s="33"/>
      <c r="C24" s="29">
        <f t="shared" si="0"/>
        <v>23505.15463917526</v>
      </c>
      <c r="D24" s="21"/>
      <c r="E24" s="21"/>
      <c r="F24" s="21"/>
      <c r="G24" s="34"/>
    </row>
    <row r="25" spans="2:7">
      <c r="B25" s="20"/>
      <c r="C25" s="15"/>
      <c r="D25" s="15"/>
      <c r="E25" s="15"/>
      <c r="F25" s="15"/>
      <c r="G25" s="19"/>
    </row>
    <row r="26" spans="2:7">
      <c r="B26" s="33" t="s">
        <v>25</v>
      </c>
      <c r="C26" s="15"/>
      <c r="D26" s="21"/>
      <c r="E26" s="43">
        <f t="array" ref="E26">MMULT(E23:G23,C22:C24)</f>
        <v>884025932.61770666</v>
      </c>
      <c r="F26" s="70" t="s">
        <v>34</v>
      </c>
      <c r="G26" s="34"/>
    </row>
    <row r="27" spans="2:7">
      <c r="B27" s="33"/>
      <c r="C27" s="21"/>
      <c r="D27" s="21"/>
      <c r="E27" s="21"/>
      <c r="F27" s="21"/>
      <c r="G27" s="34"/>
    </row>
    <row r="28" spans="2:7">
      <c r="B28" s="39" t="s">
        <v>16</v>
      </c>
      <c r="C28" s="28">
        <f>C22</f>
        <v>-17010.30927835052</v>
      </c>
      <c r="D28" s="22" t="s">
        <v>21</v>
      </c>
      <c r="E28" s="37">
        <f>C28</f>
        <v>-17010.30927835052</v>
      </c>
      <c r="F28" s="40">
        <f>C29</f>
        <v>-6494.8453608247401</v>
      </c>
      <c r="G28" s="34"/>
    </row>
    <row r="29" spans="2:7">
      <c r="B29" s="33"/>
      <c r="C29" s="29">
        <f>C23</f>
        <v>-6494.8453608247401</v>
      </c>
      <c r="D29" s="21"/>
      <c r="E29" s="21"/>
      <c r="F29" s="21"/>
      <c r="G29" s="34"/>
    </row>
    <row r="30" spans="2:7">
      <c r="B30" s="20"/>
      <c r="C30" s="15"/>
      <c r="D30" s="15"/>
      <c r="E30" s="15"/>
      <c r="F30" s="15"/>
      <c r="G30" s="34"/>
    </row>
    <row r="31" spans="2:7">
      <c r="B31" s="33" t="s">
        <v>25</v>
      </c>
      <c r="C31" s="21"/>
      <c r="D31" s="21"/>
      <c r="E31" s="43">
        <f t="array" ref="E31">MMULT(E28:F28,C28:C29)</f>
        <v>331533638.00616443</v>
      </c>
      <c r="F31" s="70" t="s">
        <v>35</v>
      </c>
      <c r="G31" s="34"/>
    </row>
    <row r="32" spans="2:7">
      <c r="B32" s="33"/>
      <c r="C32" s="21"/>
      <c r="D32" s="21"/>
      <c r="E32" s="21"/>
      <c r="F32" s="21"/>
      <c r="G32" s="34"/>
    </row>
    <row r="33" spans="2:10">
      <c r="B33" s="39" t="s">
        <v>17</v>
      </c>
      <c r="C33" s="26">
        <f>C22</f>
        <v>-17010.30927835052</v>
      </c>
      <c r="D33" s="22" t="s">
        <v>22</v>
      </c>
      <c r="E33" s="26">
        <v>-17010.30927835052</v>
      </c>
      <c r="G33" s="34"/>
    </row>
    <row r="34" spans="2:10">
      <c r="B34" s="33"/>
      <c r="C34" s="21"/>
      <c r="D34" s="21"/>
      <c r="E34" s="21"/>
      <c r="F34" s="21"/>
      <c r="G34" s="34"/>
    </row>
    <row r="35" spans="2:10">
      <c r="B35" s="33" t="s">
        <v>25</v>
      </c>
      <c r="C35" s="21"/>
      <c r="D35" s="21"/>
      <c r="E35" s="43">
        <f>E33^2</f>
        <v>289350621.74513781</v>
      </c>
      <c r="F35" s="70" t="s">
        <v>36</v>
      </c>
      <c r="G35" s="34"/>
    </row>
    <row r="36" spans="2:10">
      <c r="B36" s="33"/>
      <c r="C36" s="21"/>
      <c r="D36" s="21"/>
      <c r="E36" s="21"/>
      <c r="F36" s="21"/>
      <c r="G36" s="34"/>
    </row>
    <row r="37" spans="2:10">
      <c r="B37" s="39" t="s">
        <v>18</v>
      </c>
      <c r="C37" s="28">
        <f>C23</f>
        <v>-6494.8453608247401</v>
      </c>
      <c r="D37" s="22" t="s">
        <v>23</v>
      </c>
      <c r="E37" s="37">
        <f>C37</f>
        <v>-6494.8453608247401</v>
      </c>
      <c r="F37" s="40">
        <f>C38</f>
        <v>23505.15463917526</v>
      </c>
      <c r="G37" s="34"/>
    </row>
    <row r="38" spans="2:10">
      <c r="B38" s="33"/>
      <c r="C38" s="29">
        <f>C24</f>
        <v>23505.15463917526</v>
      </c>
      <c r="D38" s="21"/>
      <c r="E38" s="21"/>
      <c r="F38" s="21"/>
      <c r="G38" s="34"/>
    </row>
    <row r="39" spans="2:10">
      <c r="B39" s="20"/>
      <c r="C39" s="15"/>
      <c r="D39" s="15"/>
      <c r="E39" s="15"/>
      <c r="F39" s="15"/>
      <c r="G39" s="19"/>
    </row>
    <row r="40" spans="2:10">
      <c r="B40" s="33" t="s">
        <v>25</v>
      </c>
      <c r="C40" s="21"/>
      <c r="D40" s="21"/>
      <c r="E40" s="43">
        <f t="array" ref="E40">MMULT(E37:F37,C37:C38)</f>
        <v>594675310.87256885</v>
      </c>
      <c r="F40" s="70" t="s">
        <v>37</v>
      </c>
      <c r="G40" s="34"/>
      <c r="I40" s="58" t="s">
        <v>33</v>
      </c>
      <c r="J40" s="60">
        <f>E31+E40</f>
        <v>926208948.87873328</v>
      </c>
    </row>
    <row r="41" spans="2:10">
      <c r="B41" s="33"/>
      <c r="C41" s="21"/>
      <c r="D41" s="21"/>
      <c r="E41" s="21"/>
      <c r="F41" s="21"/>
      <c r="G41" s="34"/>
      <c r="I41" s="58" t="s">
        <v>32</v>
      </c>
      <c r="J41" s="60">
        <f>E26</f>
        <v>884025932.61770666</v>
      </c>
    </row>
    <row r="42" spans="2:10">
      <c r="B42" s="39" t="s">
        <v>19</v>
      </c>
      <c r="C42" s="26">
        <f>C24</f>
        <v>23505.15463917526</v>
      </c>
      <c r="D42" s="22" t="s">
        <v>24</v>
      </c>
      <c r="E42" s="26">
        <f>C42</f>
        <v>23505.15463917526</v>
      </c>
      <c r="F42" s="21"/>
      <c r="G42" s="34"/>
      <c r="I42" s="59" t="s">
        <v>30</v>
      </c>
      <c r="J42">
        <f>(J40/J41)^2</f>
        <v>1.0977107955500423</v>
      </c>
    </row>
    <row r="43" spans="2:10">
      <c r="B43" s="33"/>
      <c r="C43" s="21"/>
      <c r="D43" s="21"/>
      <c r="E43" s="21"/>
      <c r="F43" s="21"/>
      <c r="G43" s="34"/>
    </row>
    <row r="44" spans="2:10">
      <c r="B44" s="33" t="s">
        <v>25</v>
      </c>
      <c r="C44" s="21"/>
      <c r="D44" s="21"/>
      <c r="E44" s="43">
        <f>E42^2</f>
        <v>552492294.61154222</v>
      </c>
      <c r="F44" s="70" t="s">
        <v>38</v>
      </c>
      <c r="G44" s="34"/>
    </row>
    <row r="45" spans="2:10" ht="15.75" thickBot="1">
      <c r="B45" s="41"/>
      <c r="C45" s="42"/>
      <c r="D45" s="42"/>
      <c r="E45" s="42"/>
      <c r="F45" s="42"/>
      <c r="G45" s="18"/>
      <c r="I45" s="58" t="s">
        <v>27</v>
      </c>
      <c r="J45" s="45">
        <v>1</v>
      </c>
    </row>
    <row r="46" spans="2:10">
      <c r="B46" s="48"/>
      <c r="C46" s="52"/>
      <c r="D46" s="52"/>
      <c r="E46" s="66"/>
      <c r="F46" s="44"/>
      <c r="G46" s="49"/>
      <c r="I46" s="58" t="s">
        <v>28</v>
      </c>
      <c r="J46" s="45">
        <v>1.1447000000000001</v>
      </c>
    </row>
    <row r="47" spans="2:10">
      <c r="B47" s="53" t="s">
        <v>11</v>
      </c>
      <c r="C47" s="67">
        <v>1</v>
      </c>
      <c r="D47" s="69">
        <v>0</v>
      </c>
      <c r="E47" s="46"/>
      <c r="F47" s="46"/>
      <c r="G47" s="54"/>
      <c r="I47" s="59" t="s">
        <v>29</v>
      </c>
      <c r="J47" s="45">
        <v>3</v>
      </c>
    </row>
    <row r="48" spans="2:10" ht="15.75" thickBot="1">
      <c r="B48" s="55"/>
      <c r="C48" s="46"/>
      <c r="D48" s="46"/>
      <c r="E48" s="57"/>
      <c r="F48" s="57"/>
      <c r="G48" s="54"/>
      <c r="I48" s="59" t="s">
        <v>30</v>
      </c>
      <c r="J48" s="45">
        <f>J42</f>
        <v>1.0977107955500423</v>
      </c>
    </row>
    <row r="49" spans="2:13" ht="15.75" thickBot="1">
      <c r="B49" s="55"/>
      <c r="C49" s="67">
        <f t="array" ref="C49:D49">MMULT(C47:D47,C28:C29)</f>
        <v>-17010.30927835052</v>
      </c>
      <c r="D49" s="68">
        <v>-17010.30927835052</v>
      </c>
      <c r="E49" s="46"/>
      <c r="F49" s="46"/>
      <c r="G49" s="54"/>
      <c r="I49" s="59" t="s">
        <v>31</v>
      </c>
      <c r="J49" s="65">
        <f>J46*(J47*J48)^(1/(2*J45+1))</f>
        <v>1.703052669958667</v>
      </c>
      <c r="L49" s="62">
        <v>1.3686</v>
      </c>
      <c r="M49" s="71" t="s">
        <v>39</v>
      </c>
    </row>
    <row r="50" spans="2:13">
      <c r="B50" s="55"/>
      <c r="C50" s="46"/>
      <c r="D50" s="46"/>
      <c r="E50" s="57"/>
      <c r="F50" s="61"/>
      <c r="G50" s="54"/>
    </row>
    <row r="51" spans="2:13">
      <c r="B51" s="55"/>
      <c r="C51" s="63">
        <f t="array" ref="C51:C52">MMULT(C47:D47,C37:C38)</f>
        <v>-6494.8453608247401</v>
      </c>
      <c r="D51" s="46"/>
      <c r="E51" s="46"/>
      <c r="F51" s="57"/>
      <c r="G51" s="54"/>
      <c r="I51" s="59"/>
    </row>
    <row r="52" spans="2:13">
      <c r="B52" s="55"/>
      <c r="C52" s="64">
        <v>-6494.8453608247401</v>
      </c>
      <c r="D52" s="46"/>
      <c r="E52" s="46"/>
      <c r="F52" s="57"/>
      <c r="G52" s="54"/>
    </row>
    <row r="53" spans="2:13">
      <c r="B53" s="55"/>
      <c r="C53" s="46"/>
      <c r="D53" s="46"/>
      <c r="E53" s="46"/>
      <c r="F53" s="46"/>
      <c r="G53" s="54"/>
    </row>
    <row r="54" spans="2:13">
      <c r="B54" s="55"/>
      <c r="C54" s="46"/>
      <c r="D54" s="47" t="s">
        <v>26</v>
      </c>
      <c r="E54" s="43">
        <f t="array" ref="E54">MMULT(C49:D49,C51:C52)</f>
        <v>220958656.60537782</v>
      </c>
      <c r="F54" s="46"/>
      <c r="G54" s="54"/>
    </row>
    <row r="55" spans="2:13" ht="15.75" thickBot="1">
      <c r="B55" s="50"/>
      <c r="C55" s="56"/>
      <c r="D55" s="56"/>
      <c r="E55" s="56"/>
      <c r="F55" s="56"/>
      <c r="G55" s="51"/>
    </row>
    <row r="56" spans="2:13">
      <c r="B56" s="14"/>
      <c r="C56" s="14"/>
      <c r="D56" s="14"/>
      <c r="E56" s="14"/>
      <c r="F56" s="14"/>
      <c r="G56" s="14"/>
    </row>
    <row r="57" spans="2:13">
      <c r="B57" s="14"/>
      <c r="C57" s="14"/>
      <c r="D57" s="14"/>
      <c r="E57" s="14"/>
      <c r="F57" s="1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vaio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Pix</dc:creator>
  <cp:lastModifiedBy>Pix</cp:lastModifiedBy>
  <dcterms:created xsi:type="dcterms:W3CDTF">2013-02-15T12:47:29Z</dcterms:created>
  <dcterms:modified xsi:type="dcterms:W3CDTF">2013-02-15T15:19:40Z</dcterms:modified>
</cp:coreProperties>
</file>